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Metric-GlobalTrac-China" sheetId="1" r:id="rId1"/>
    <sheet name="MethodOfCalculation-GlobalTrac" sheetId="2" r:id="rId2"/>
  </sheets>
  <definedNames>
    <definedName name="_xlnm.Print_Area" localSheetId="1">'MethodOfCalculation-GlobalTrac'!$A$1:$K$64</definedName>
    <definedName name="_xlnm.Print_Area" localSheetId="0">'Metric-GlobalTrac-China'!$C$1:$O$76</definedName>
    <definedName name="_xlnm.Print_Titles" localSheetId="0">'Metric-GlobalTrac-China'!$2:$7</definedName>
  </definedNames>
  <calcPr fullCalcOnLoad="1"/>
</workbook>
</file>

<file path=xl/comments1.xml><?xml version="1.0" encoding="utf-8"?>
<comments xmlns="http://schemas.openxmlformats.org/spreadsheetml/2006/main">
  <authors>
    <author>David Knapp</author>
  </authors>
  <commentList>
    <comment ref="H6" authorId="0">
      <text>
        <r>
          <rPr>
            <sz val="8"/>
            <rFont val="Tahoma"/>
            <family val="2"/>
          </rPr>
          <t>CPI estimates cable fills with the following values:
5.080 mm (.20") OD for Cat 5e 4-pair UTP
6.35 mm (.25") OD for Cat 6 4-pair UTP
7.62 mm (.30") OD for Cat 6a 4-pair UTP
Calculations assume round cables.
Change the values to match your cable to estimate more accurate cable fills. Enter the outside diameter of the cable in millimeters.</t>
        </r>
      </text>
    </comment>
    <comment ref="H7" authorId="0">
      <text>
        <r>
          <rPr>
            <sz val="8"/>
            <rFont val="Tahoma"/>
            <family val="2"/>
          </rPr>
          <t xml:space="preserve">Enter fill ratio as a percentage.
50% fill is </t>
        </r>
        <r>
          <rPr>
            <u val="single"/>
            <sz val="8"/>
            <rFont val="Tahoma"/>
            <family val="2"/>
          </rPr>
          <t>recommended</t>
        </r>
        <r>
          <rPr>
            <sz val="8"/>
            <rFont val="Tahoma"/>
            <family val="2"/>
          </rPr>
          <t xml:space="preserve"> for </t>
        </r>
        <r>
          <rPr>
            <sz val="8"/>
            <rFont val="Tahoma"/>
            <family val="2"/>
          </rPr>
          <t>planning</t>
        </r>
        <r>
          <rPr>
            <sz val="8"/>
            <rFont val="Tahoma"/>
            <family val="2"/>
          </rPr>
          <t xml:space="preserve">.
100% is the </t>
        </r>
        <r>
          <rPr>
            <u val="single"/>
            <sz val="8"/>
            <rFont val="Tahoma"/>
            <family val="2"/>
          </rPr>
          <t>maximum</t>
        </r>
        <r>
          <rPr>
            <sz val="8"/>
            <rFont val="Tahoma"/>
            <family val="2"/>
          </rPr>
          <t xml:space="preserve"> fill</t>
        </r>
        <r>
          <rPr>
            <sz val="8"/>
            <rFont val="Tahoma"/>
            <family val="2"/>
          </rPr>
          <t>.
If you enter a fill ratio that exceeds the maximum fill, the value for the maximum fill will be returned.</t>
        </r>
      </text>
    </comment>
  </commentList>
</comments>
</file>

<file path=xl/sharedStrings.xml><?xml version="1.0" encoding="utf-8"?>
<sst xmlns="http://schemas.openxmlformats.org/spreadsheetml/2006/main" count="187" uniqueCount="183">
  <si>
    <t>Method of Calculation</t>
  </si>
  <si>
    <t>The area of the cable is calculated using the dimensions of the cable.</t>
  </si>
  <si>
    <t>cable sizes are used to represent each type of cable:</t>
  </si>
  <si>
    <t xml:space="preserve">The area of a rectangular space is calculated by multiplying </t>
  </si>
  <si>
    <t>USABLE AREA = INTERIOR WIDTH X INTERIOR DEPTH</t>
  </si>
  <si>
    <t xml:space="preserve">The area of a round cable is calculated by multiplying PI and </t>
  </si>
  <si>
    <t>the radius of the cable squared:</t>
  </si>
  <si>
    <t>Cat 5e</t>
  </si>
  <si>
    <t>Cat 6</t>
  </si>
  <si>
    <t>Cat 6a</t>
  </si>
  <si>
    <t>Usable Area is determined by measuring the internal width and</t>
  </si>
  <si>
    <t>Maximum Cable Fill</t>
  </si>
  <si>
    <t>Using the CPI CABLE FILL TABLE:</t>
  </si>
  <si>
    <t>Recommended Cable Fill</t>
  </si>
  <si>
    <r>
      <t>(ROUND) CABLE AREA = PI X RADIUS</t>
    </r>
    <r>
      <rPr>
        <b/>
        <vertAlign val="superscript"/>
        <sz val="10"/>
        <rFont val="Arial"/>
        <family val="2"/>
      </rPr>
      <t>2</t>
    </r>
  </si>
  <si>
    <t xml:space="preserve">To determine the values in the CPI Cable Fill table, average </t>
  </si>
  <si>
    <t>Sample Cable Fill Calculation:</t>
  </si>
  <si>
    <r>
      <t xml:space="preserve">RECOMMENDED CABLE FILL = ((USABLE AREA/AREA OF CABLE) X 50%) X </t>
    </r>
    <r>
      <rPr>
        <b/>
        <u val="single"/>
        <sz val="10"/>
        <rFont val="Arial"/>
        <family val="2"/>
      </rPr>
      <t>50%</t>
    </r>
  </si>
  <si>
    <t>The basic calculation for estimating maximum cable fill for cable managers and cable pathway is:</t>
  </si>
  <si>
    <t>The basic calculation for estimating recommended cable fill for cable managers and cable pathway is:</t>
  </si>
  <si>
    <r>
      <t xml:space="preserve">MAXIMUM CABLE FILL = (USABLE AREA/AREA OF CABLE) X 50%) X </t>
    </r>
    <r>
      <rPr>
        <b/>
        <u val="single"/>
        <sz val="10"/>
        <rFont val="Arial"/>
        <family val="2"/>
      </rPr>
      <t>100%</t>
    </r>
  </si>
  <si>
    <t>and reducing by a 50% fill factor to allow for gaps between the cables.</t>
  </si>
  <si>
    <t xml:space="preserve">required gaps between cables. </t>
  </si>
  <si>
    <t>RECOMMENDED CABLE FILL = ((USABLE AREA/AREA OF CABLE) X 50%) X 50%</t>
  </si>
  <si>
    <t>MAXIMUM CABLE FILL = ((USABLE AREA/AREA OF CABLE) X 50%) X 100%</t>
  </si>
  <si>
    <r>
      <rPr>
        <u val="single"/>
        <sz val="8"/>
        <rFont val="Arial"/>
        <family val="2"/>
      </rPr>
      <t>50%</t>
    </r>
    <r>
      <rPr>
        <sz val="8"/>
        <rFont val="Arial"/>
        <family val="2"/>
      </rPr>
      <t xml:space="preserve"> is the fill ratio (25% of the manager is filled with cable. 25% is required space between cables.)</t>
    </r>
  </si>
  <si>
    <r>
      <rPr>
        <u val="single"/>
        <sz val="8"/>
        <rFont val="Arial"/>
        <family val="2"/>
      </rPr>
      <t>100%</t>
    </r>
    <r>
      <rPr>
        <sz val="8"/>
        <rFont val="Arial"/>
        <family val="2"/>
      </rPr>
      <t xml:space="preserve"> is the fill ratio. (50% of the manager is filled with cable. 50% is required air space between cables.)</t>
    </r>
  </si>
  <si>
    <t>the width by the depth. In some cases the width of the manager varries:</t>
  </si>
  <si>
    <t>cables. Use 100% fill ratio to estimate maximum fill. Use 50% fill ratio to extimate initial fill.</t>
  </si>
  <si>
    <r>
      <rPr>
        <b/>
        <sz val="10"/>
        <rFont val="Arial"/>
        <family val="2"/>
      </rPr>
      <t>AREA OF CABLE</t>
    </r>
    <r>
      <rPr>
        <sz val="10"/>
        <rFont val="Arial"/>
        <family val="2"/>
      </rPr>
      <t xml:space="preserve"> is the area of the cable. The table assumes round cables.</t>
    </r>
  </si>
  <si>
    <t>This estimate represents loose cables, not bundled cables. The value will be less for bundled cables.</t>
  </si>
  <si>
    <t>for your application. Fill ratio is the percentage of Usable Area within the manager filled</t>
  </si>
  <si>
    <t>with cable including gaps between cables.</t>
  </si>
  <si>
    <r>
      <t>7.62 mm OD Cable has an area of 45.603 mm²;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Area = Pi x [3.81]²</t>
    </r>
  </si>
  <si>
    <t>Cat 5e is 5.08 mm diameter cable, which has a 20.268 mm² area</t>
  </si>
  <si>
    <t>Cat 6 is 6.35 mm diameter cable, which has a 31.669 mm² area</t>
  </si>
  <si>
    <t>Cat 6a is 7.62 mm diameter cable, which has a 45.603 mm² area</t>
  </si>
  <si>
    <r>
      <t xml:space="preserve">Change the OD (outside diameter) of the cable or the fill ratio on the table to </t>
    </r>
    <r>
      <rPr>
        <u val="single"/>
        <sz val="10"/>
        <rFont val="Arial"/>
        <family val="2"/>
      </rPr>
      <t>estimate</t>
    </r>
    <r>
      <rPr>
        <sz val="10"/>
        <rFont val="Arial"/>
        <family val="2"/>
      </rPr>
      <t xml:space="preserve"> fills</t>
    </r>
  </si>
  <si>
    <r>
      <t>USABLE AREA</t>
    </r>
    <r>
      <rPr>
        <sz val="10"/>
        <rFont val="Arial"/>
        <family val="2"/>
      </rPr>
      <t xml:space="preserve"> is the Usable Area of the cable manager or pathway product.</t>
    </r>
  </si>
  <si>
    <r>
      <rPr>
        <b/>
        <sz val="10"/>
        <rFont val="Arial"/>
        <family val="2"/>
      </rPr>
      <t>FILL RATIO</t>
    </r>
    <r>
      <rPr>
        <sz val="10"/>
        <rFont val="Arial"/>
        <family val="2"/>
      </rPr>
      <t xml:space="preserve"> is the percentage of Usable Area within the manager that is filled with cable including</t>
    </r>
  </si>
  <si>
    <r>
      <t>CABLE FILL</t>
    </r>
    <r>
      <rPr>
        <sz val="10"/>
        <rFont val="Arial"/>
        <family val="2"/>
      </rPr>
      <t xml:space="preserve"> is the calculated cable fill value. This value is an estimate and includes gaps between</t>
    </r>
  </si>
  <si>
    <t>84811-X04</t>
  </si>
  <si>
    <t>84811-X06</t>
  </si>
  <si>
    <t>84811-X08</t>
  </si>
  <si>
    <t>84811-X12</t>
  </si>
  <si>
    <t>84811-X16</t>
  </si>
  <si>
    <t>84811-X18</t>
  </si>
  <si>
    <t>84811-X20</t>
  </si>
  <si>
    <t>84811-X24</t>
  </si>
  <si>
    <t>84821-X04</t>
  </si>
  <si>
    <t>84821-X06</t>
  </si>
  <si>
    <t>84821-X08</t>
  </si>
  <si>
    <t>84821-X12</t>
  </si>
  <si>
    <t>84821-X16</t>
  </si>
  <si>
    <t>84821-X18</t>
  </si>
  <si>
    <t>84821-X20</t>
  </si>
  <si>
    <t>84821-X24</t>
  </si>
  <si>
    <t>84831-X08</t>
  </si>
  <si>
    <t>84831-X12</t>
  </si>
  <si>
    <t>84831-X16</t>
  </si>
  <si>
    <t>84831-X18</t>
  </si>
  <si>
    <t>84831-X20</t>
  </si>
  <si>
    <t>84831-X24</t>
  </si>
  <si>
    <t>84811-X02</t>
  </si>
  <si>
    <t>84821-X28</t>
  </si>
  <si>
    <t>84821-X32</t>
  </si>
  <si>
    <t>84821-X36</t>
  </si>
  <si>
    <t>84831-X06</t>
  </si>
  <si>
    <t>84831-X28</t>
  </si>
  <si>
    <t>84831-X32</t>
  </si>
  <si>
    <t>84831-X36</t>
  </si>
  <si>
    <t>Calculate cable fill of 7.62 mm OD Cat 6a UTP in CPI GlobalTrac Wire Mesh Cable Tray (P/N 84811-X02).</t>
  </si>
  <si>
    <t>CPI P/N 84811-X02 has a usable area of 2500 mm²</t>
  </si>
  <si>
    <t>RECOMMENDED CABLE FILL = ((2500 mm²/45.603 mm²) x 50%) x 50%</t>
  </si>
  <si>
    <t>RECOMMENDED CABLE FILL = 13 cables</t>
  </si>
  <si>
    <t>MAXIMUM CABLE FILL = 27 cables</t>
  </si>
  <si>
    <t>MAXIMUM CABLE FILL = ((2500 mm²/45.603 mm²) x 50%) x 100%</t>
  </si>
  <si>
    <t>Cable Fill is calculated by dividing the usable area of the cable tray by the area of the cable</t>
  </si>
  <si>
    <t>The CPI Cable Fill table lists usable areas for CPI GlobalTrac Wire Mesh Cable Tray products.</t>
  </si>
  <si>
    <t>depth of the tray or manager.</t>
  </si>
  <si>
    <t>更改表格中标黄的数值，以针对不同缆线半径或填充率估算缆线填充值。</t>
  </si>
  <si>
    <t>描述</t>
  </si>
  <si>
    <t>理线器规格</t>
  </si>
  <si>
    <t>内宽   （毫米）</t>
  </si>
  <si>
    <t>内深 （毫米）</t>
  </si>
  <si>
    <t>可用面积 （平方毫米)</t>
  </si>
  <si>
    <t>建议缆线填充</t>
  </si>
  <si>
    <t>最大缆线填充</t>
  </si>
  <si>
    <t>缆线</t>
  </si>
  <si>
    <t>外径（毫米）</t>
  </si>
  <si>
    <t>填充率</t>
  </si>
  <si>
    <r>
      <rPr>
        <b/>
        <u val="single"/>
        <sz val="8"/>
        <rFont val="Arial Bold"/>
        <family val="2"/>
      </rPr>
      <t>GlobalTrac</t>
    </r>
    <r>
      <rPr>
        <b/>
        <u val="single"/>
        <sz val="8"/>
        <rFont val="宋体"/>
        <family val="0"/>
      </rPr>
      <t xml:space="preserve"> 金属网格式缆线桥架产品</t>
    </r>
  </si>
  <si>
    <r>
      <t>GlobalTrac</t>
    </r>
    <r>
      <rPr>
        <sz val="8"/>
        <rFont val="宋体"/>
        <family val="0"/>
      </rPr>
      <t xml:space="preserve"> 缆线桥架侧墙有</t>
    </r>
    <r>
      <rPr>
        <sz val="8"/>
        <rFont val="Arial"/>
        <family val="2"/>
      </rPr>
      <t xml:space="preserve"> 50 mm</t>
    </r>
    <r>
      <rPr>
        <sz val="8"/>
        <rFont val="ヒラギノ角ゴ ProN W3"/>
        <family val="2"/>
      </rPr>
      <t>、</t>
    </r>
    <r>
      <rPr>
        <sz val="8"/>
        <rFont val="Arial"/>
        <family val="2"/>
      </rPr>
      <t xml:space="preserve">100 mm </t>
    </r>
    <r>
      <rPr>
        <sz val="8"/>
        <rFont val="宋体"/>
        <family val="0"/>
      </rPr>
      <t xml:space="preserve">或 </t>
    </r>
    <r>
      <rPr>
        <sz val="8"/>
        <rFont val="Arial"/>
        <family val="2"/>
      </rPr>
      <t xml:space="preserve">150 mm </t>
    </r>
    <r>
      <rPr>
        <sz val="8"/>
        <rFont val="宋体"/>
        <family val="0"/>
      </rPr>
      <t>高三种规格。缆线不应超过桥架高度。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</si>
  <si>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>, 50 mm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200 mm </t>
    </r>
    <r>
      <rPr>
        <sz val="8"/>
        <rFont val="宋体"/>
        <family val="0"/>
      </rPr>
      <t>宽</t>
    </r>
    <r>
      <rPr>
        <sz val="7.5"/>
        <rFont val="Arial"/>
        <family val="2"/>
      </rPr>
      <t xml:space="preserve">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</si>
  <si>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>, 50 mm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300 mm </t>
    </r>
    <r>
      <rPr>
        <sz val="8"/>
        <rFont val="宋体"/>
        <family val="0"/>
      </rPr>
      <t>宽</t>
    </r>
    <r>
      <rPr>
        <sz val="7.5"/>
        <rFont val="Arial"/>
        <family val="2"/>
      </rPr>
      <t xml:space="preserve">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</si>
  <si>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400 mm </t>
    </r>
    <r>
      <rPr>
        <sz val="8"/>
        <rFont val="宋体"/>
        <family val="0"/>
      </rPr>
      <t>宽</t>
    </r>
    <r>
      <rPr>
        <sz val="7.5"/>
        <rFont val="Arial"/>
        <family val="2"/>
      </rPr>
      <t xml:space="preserve">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</si>
  <si>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450 mm </t>
    </r>
    <r>
      <rPr>
        <sz val="8"/>
        <rFont val="宋体"/>
        <family val="0"/>
      </rPr>
      <t>宽</t>
    </r>
    <r>
      <rPr>
        <sz val="7.5"/>
        <rFont val="Arial"/>
        <family val="2"/>
      </rPr>
      <t xml:space="preserve">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</si>
  <si>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 xml:space="preserve">缆线桥架, </t>
    </r>
    <r>
      <rPr>
        <sz val="7.5"/>
        <rFont val="Arial"/>
        <family val="2"/>
      </rPr>
      <t xml:space="preserve">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50 mm </t>
    </r>
    <r>
      <rPr>
        <sz val="8"/>
        <rFont val="宋体"/>
        <family val="0"/>
      </rPr>
      <t>宽</t>
    </r>
    <r>
      <rPr>
        <sz val="7.5"/>
        <rFont val="Arial"/>
        <family val="2"/>
      </rPr>
      <t xml:space="preserve"> x 3 m </t>
    </r>
    <r>
      <rPr>
        <sz val="8"/>
        <rFont val="宋体"/>
        <family val="0"/>
      </rPr>
      <t>长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</si>
  <si>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>, 50 mm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500 mm </t>
    </r>
    <r>
      <rPr>
        <sz val="8"/>
        <rFont val="宋体"/>
        <family val="0"/>
      </rPr>
      <t>宽</t>
    </r>
    <r>
      <rPr>
        <sz val="7.5"/>
        <rFont val="Arial"/>
        <family val="2"/>
      </rPr>
      <t xml:space="preserve">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</si>
  <si>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600 mm </t>
    </r>
    <r>
      <rPr>
        <sz val="8"/>
        <rFont val="宋体"/>
        <family val="0"/>
      </rPr>
      <t>宽</t>
    </r>
    <r>
      <rPr>
        <sz val="7.5"/>
        <rFont val="Arial"/>
        <family val="2"/>
      </rPr>
      <t xml:space="preserve"> x 3 m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</si>
  <si>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>, 100 mm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100 mm</t>
    </r>
    <r>
      <rPr>
        <sz val="8"/>
        <rFont val="宋体"/>
        <family val="0"/>
      </rPr>
      <t>宽</t>
    </r>
    <r>
      <rPr>
        <sz val="7.5"/>
        <rFont val="Arial"/>
        <family val="2"/>
      </rPr>
      <t xml:space="preserve">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</si>
  <si>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100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150 mm</t>
    </r>
    <r>
      <rPr>
        <sz val="8"/>
        <rFont val="宋体"/>
        <family val="0"/>
      </rPr>
      <t>宽</t>
    </r>
    <r>
      <rPr>
        <sz val="7.5"/>
        <rFont val="Arial"/>
        <family val="2"/>
      </rPr>
      <t xml:space="preserve"> x 3 m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</si>
  <si>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100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200 mm</t>
    </r>
    <r>
      <rPr>
        <sz val="8"/>
        <rFont val="宋体"/>
        <family val="0"/>
      </rPr>
      <t>宽</t>
    </r>
    <r>
      <rPr>
        <sz val="7.5"/>
        <rFont val="Arial"/>
        <family val="2"/>
      </rPr>
      <t xml:space="preserve">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</si>
  <si>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100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300 mm W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</si>
  <si>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>, 100 mm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400 mm W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</si>
  <si>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100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450 mm W x 3 m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</si>
  <si>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100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500 mm W x 3 m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</si>
  <si>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100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600 mm W x 3 m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</si>
  <si>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100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700 mm W x 3 m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</si>
  <si>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100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800 mm W x 3 m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</si>
  <si>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100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900 mm W x 3 m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</si>
  <si>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150 mm W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</si>
  <si>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200 mm W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</si>
  <si>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300 mm W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</si>
  <si>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400 mm W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</si>
  <si>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450 mm W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</si>
  <si>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>, 150 mm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500 mm W x 3 m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</si>
  <si>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600 mm W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</si>
  <si>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700 mm W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</si>
  <si>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800 mm W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</si>
  <si>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150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900 mm W x 3 m </t>
    </r>
    <r>
      <rPr>
        <sz val="8"/>
        <rFont val="宋体"/>
        <family val="0"/>
      </rPr>
      <t>长</t>
    </r>
    <r>
      <rPr>
        <sz val="7.5"/>
        <rFont val="Arial"/>
        <family val="2"/>
      </rPr>
      <t xml:space="preserve"> </t>
    </r>
  </si>
  <si>
    <r>
      <t>GlobalTrac</t>
    </r>
    <r>
      <rPr>
        <sz val="8"/>
        <rFont val="宋体"/>
        <family val="0"/>
      </rPr>
      <t xml:space="preserve"> 缆线桥架</t>
    </r>
    <r>
      <rPr>
        <sz val="7.5"/>
        <rFont val="Arial"/>
        <family val="2"/>
      </rPr>
      <t xml:space="preserve">, 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100 mm </t>
    </r>
    <r>
      <rPr>
        <sz val="8"/>
        <rFont val="宋体"/>
        <family val="0"/>
      </rPr>
      <t>宽</t>
    </r>
    <r>
      <rPr>
        <sz val="7.5"/>
        <rFont val="Arial"/>
        <family val="2"/>
      </rPr>
      <t xml:space="preserve"> x 3 m </t>
    </r>
    <r>
      <rPr>
        <sz val="8"/>
        <rFont val="宋体"/>
        <family val="0"/>
      </rPr>
      <t>长</t>
    </r>
  </si>
  <si>
    <r>
      <rPr>
        <sz val="8"/>
        <rFont val="宋体"/>
        <family val="0"/>
      </rPr>
      <t>本表列示的估算缆线填充值针对</t>
    </r>
    <r>
      <rPr>
        <sz val="8"/>
        <rFont val="Arial"/>
        <family val="2"/>
      </rPr>
      <t xml:space="preserve"> CPI GlobalTrac </t>
    </r>
    <r>
      <rPr>
        <sz val="8"/>
        <rFont val="宋体"/>
        <family val="0"/>
      </rPr>
      <t>金属网格式缆线桥架产品。缆线填充值根据缆线尺寸而变化。</t>
    </r>
  </si>
  <si>
    <r>
      <rPr>
        <b/>
        <sz val="8"/>
        <rFont val="宋体"/>
        <family val="0"/>
      </rPr>
      <t>注意</t>
    </r>
    <r>
      <rPr>
        <b/>
        <sz val="8"/>
        <rFont val="ヒラギノ角ゴ ProN W6"/>
        <family val="2"/>
      </rPr>
      <t>：</t>
    </r>
  </si>
  <si>
    <r>
      <rPr>
        <sz val="8"/>
        <rFont val="宋体"/>
        <family val="0"/>
      </rPr>
      <t>缆线填充值按外径</t>
    </r>
    <r>
      <rPr>
        <sz val="8"/>
        <rFont val="Arial"/>
        <family val="2"/>
      </rPr>
      <t xml:space="preserve"> 5.08 mm Cat 5e</t>
    </r>
    <r>
      <rPr>
        <sz val="8"/>
        <rFont val="宋体"/>
        <family val="0"/>
      </rPr>
      <t>、外径</t>
    </r>
    <r>
      <rPr>
        <sz val="8"/>
        <rFont val="Arial"/>
        <family val="2"/>
      </rPr>
      <t xml:space="preserve"> 6.35 mm Cat 6</t>
    </r>
    <r>
      <rPr>
        <sz val="8"/>
        <rFont val="宋体"/>
        <family val="0"/>
      </rPr>
      <t xml:space="preserve"> 和 外径</t>
    </r>
    <r>
      <rPr>
        <sz val="8"/>
        <rFont val="Arial"/>
        <family val="2"/>
      </rPr>
      <t xml:space="preserve"> 7.62 mm Cat 6a</t>
    </r>
    <r>
      <rPr>
        <sz val="8"/>
        <rFont val="宋体"/>
        <family val="0"/>
      </rPr>
      <t>、</t>
    </r>
    <r>
      <rPr>
        <sz val="8"/>
        <rFont val="Arial"/>
        <family val="2"/>
      </rPr>
      <t>4</t>
    </r>
    <r>
      <rPr>
        <sz val="8"/>
        <rFont val="宋体"/>
        <family val="0"/>
      </rPr>
      <t xml:space="preserve"> 对</t>
    </r>
    <r>
      <rPr>
        <sz val="8"/>
        <rFont val="Arial"/>
        <family val="2"/>
      </rPr>
      <t xml:space="preserve"> UTP </t>
    </r>
    <r>
      <rPr>
        <sz val="8"/>
        <rFont val="宋体"/>
        <family val="0"/>
      </rPr>
      <t>缆线进行估算。</t>
    </r>
  </si>
  <si>
    <r>
      <t xml:space="preserve">GlobalTrac </t>
    </r>
    <r>
      <rPr>
        <sz val="8"/>
        <rFont val="宋体"/>
        <family val="0"/>
      </rPr>
      <t>缆线桥架</t>
    </r>
    <r>
      <rPr>
        <sz val="7.5"/>
        <rFont val="Arial"/>
        <family val="2"/>
      </rPr>
      <t xml:space="preserve">,  50 mm </t>
    </r>
    <r>
      <rPr>
        <sz val="8"/>
        <rFont val="宋体"/>
        <family val="0"/>
      </rPr>
      <t>高</t>
    </r>
    <r>
      <rPr>
        <sz val="7.5"/>
        <rFont val="Arial"/>
        <family val="2"/>
      </rPr>
      <t xml:space="preserve"> x 150 mm </t>
    </r>
    <r>
      <rPr>
        <sz val="8"/>
        <rFont val="宋体"/>
        <family val="0"/>
      </rPr>
      <t>宽</t>
    </r>
    <r>
      <rPr>
        <sz val="7.5"/>
        <rFont val="Arial"/>
        <family val="2"/>
      </rPr>
      <t xml:space="preserve"> x 3 m </t>
    </r>
    <r>
      <rPr>
        <sz val="8"/>
        <rFont val="宋体"/>
        <family val="0"/>
      </rPr>
      <t>长</t>
    </r>
  </si>
  <si>
    <r>
      <rPr>
        <sz val="8"/>
        <rFont val="宋体"/>
        <family val="0"/>
      </rPr>
      <t>使用</t>
    </r>
    <r>
      <rPr>
        <sz val="8"/>
        <rFont val="Arial"/>
        <family val="2"/>
      </rPr>
      <t xml:space="preserve"> Cat 5e</t>
    </r>
    <r>
      <rPr>
        <sz val="8"/>
        <rFont val="宋体"/>
        <family val="0"/>
      </rPr>
      <t xml:space="preserve"> 的数值估算</t>
    </r>
    <r>
      <rPr>
        <sz val="8"/>
        <rFont val="Arial"/>
        <family val="2"/>
      </rPr>
      <t xml:space="preserve"> 6 </t>
    </r>
    <r>
      <rPr>
        <sz val="8"/>
        <rFont val="宋体"/>
        <family val="0"/>
      </rPr>
      <t>股光纤的填充值。使用</t>
    </r>
    <r>
      <rPr>
        <sz val="8"/>
        <rFont val="Arial"/>
        <family val="2"/>
      </rPr>
      <t xml:space="preserve"> Cat 6e</t>
    </r>
    <r>
      <rPr>
        <sz val="8"/>
        <rFont val="宋体"/>
        <family val="0"/>
      </rPr>
      <t xml:space="preserve"> 的数值估算</t>
    </r>
    <r>
      <rPr>
        <sz val="8"/>
        <rFont val="Arial"/>
        <family val="2"/>
      </rPr>
      <t xml:space="preserve"> 12 </t>
    </r>
    <r>
      <rPr>
        <sz val="8"/>
        <rFont val="宋体"/>
        <family val="0"/>
      </rPr>
      <t>股光纤的填充值。</t>
    </r>
  </si>
  <si>
    <r>
      <rPr>
        <sz val="8"/>
        <rFont val="宋体"/>
        <family val="0"/>
      </rPr>
      <t>建议缆线桥架/最大缆线填充按</t>
    </r>
    <r>
      <rPr>
        <sz val="8"/>
        <rFont val="Arial"/>
        <family val="2"/>
      </rPr>
      <t xml:space="preserve"> TIA-569</t>
    </r>
    <r>
      <rPr>
        <sz val="8"/>
        <rFont val="宋体"/>
        <family val="0"/>
      </rPr>
      <t xml:space="preserve"> 建议值和</t>
    </r>
    <r>
      <rPr>
        <sz val="8"/>
        <rFont val="Arial"/>
        <family val="2"/>
      </rPr>
      <t xml:space="preserve"> 1.5 m </t>
    </r>
    <r>
      <rPr>
        <sz val="8"/>
        <rFont val="宋体"/>
        <family val="0"/>
      </rPr>
      <t>支架间距计算。</t>
    </r>
  </si>
  <si>
    <r>
      <rPr>
        <sz val="8"/>
        <rFont val="宋体"/>
        <family val="0"/>
      </rPr>
      <t>部件号一栏中的</t>
    </r>
    <r>
      <rPr>
        <sz val="8"/>
        <rFont val="Arial"/>
        <family val="2"/>
      </rPr>
      <t xml:space="preserve"> X </t>
    </r>
    <r>
      <rPr>
        <sz val="8"/>
        <rFont val="宋体"/>
        <family val="0"/>
      </rPr>
      <t>代表颜色或不影响缆线填充能力的另一型号。请参阅</t>
    </r>
    <r>
      <rPr>
        <sz val="8"/>
        <rFont val="Arial"/>
        <family val="2"/>
      </rPr>
      <t xml:space="preserve"> CPI </t>
    </r>
    <r>
      <rPr>
        <sz val="8"/>
        <rFont val="宋体"/>
        <family val="0"/>
      </rPr>
      <t>迷你目录以了解可用选项。</t>
    </r>
  </si>
  <si>
    <r>
      <rPr>
        <sz val="8"/>
        <rFont val="宋体"/>
        <family val="0"/>
      </rPr>
      <t>计算其他尺寸缆线的建议缆线填充值时，用产品可用面积除以缆线面积再乘以</t>
    </r>
    <r>
      <rPr>
        <sz val="8"/>
        <rFont val="Arial"/>
        <family val="2"/>
      </rPr>
      <t xml:space="preserve"> 25% </t>
    </r>
    <r>
      <rPr>
        <sz val="8"/>
        <rFont val="宋体"/>
        <family val="0"/>
      </rPr>
      <t>（最大填充乘以</t>
    </r>
    <r>
      <rPr>
        <sz val="8"/>
        <rFont val="Arial"/>
        <family val="2"/>
      </rPr>
      <t xml:space="preserve"> 50%</t>
    </r>
    <r>
      <rPr>
        <sz val="8"/>
        <rFont val="宋体"/>
        <family val="0"/>
      </rPr>
      <t>）。</t>
    </r>
  </si>
  <si>
    <r>
      <rPr>
        <sz val="8"/>
        <rFont val="宋体"/>
        <family val="0"/>
      </rPr>
      <t>尽管已采取一切措施确保所有信息的准确性，但</t>
    </r>
    <r>
      <rPr>
        <sz val="8"/>
        <rFont val="Arial"/>
        <family val="2"/>
      </rPr>
      <t xml:space="preserve"> CPI</t>
    </r>
    <r>
      <rPr>
        <sz val="8"/>
        <rFont val="宋体"/>
        <family val="0"/>
      </rPr>
      <t xml:space="preserve"> 对任何错误或疏漏不承担责任，并且保留修改所列服务及产品的信息和描述的权利。</t>
    </r>
  </si>
  <si>
    <t>美国及加拿大地区以外有售.</t>
  </si>
  <si>
    <t>产品型号</t>
  </si>
  <si>
    <r>
      <rPr>
        <b/>
        <sz val="18"/>
        <rFont val="Arial Bold"/>
        <family val="2"/>
      </rPr>
      <t xml:space="preserve">CPI </t>
    </r>
    <r>
      <rPr>
        <b/>
        <sz val="18"/>
        <rFont val="宋体"/>
        <family val="0"/>
      </rPr>
      <t>缆线管理和路径产品的估算缆线填充容量</t>
    </r>
  </si>
  <si>
    <t>适用于机架和机柜机箱的垂直理线器</t>
  </si>
  <si>
    <t>84897-703</t>
  </si>
  <si>
    <t>84898-001</t>
  </si>
  <si>
    <r>
      <t xml:space="preserve">Momentum </t>
    </r>
    <r>
      <rPr>
        <sz val="8"/>
        <rFont val="宋体"/>
        <family val="0"/>
      </rPr>
      <t>带环垂直理线器，黑色</t>
    </r>
  </si>
  <si>
    <r>
      <t xml:space="preserve">Momentum </t>
    </r>
    <r>
      <rPr>
        <sz val="8"/>
        <rFont val="宋体"/>
        <family val="0"/>
      </rPr>
      <t>垂直理线器</t>
    </r>
    <r>
      <rPr>
        <sz val="7.5"/>
        <rFont val="Arial"/>
        <family val="2"/>
      </rPr>
      <t xml:space="preserve"> D </t>
    </r>
    <r>
      <rPr>
        <sz val="8"/>
        <rFont val="宋体"/>
        <family val="0"/>
      </rPr>
      <t>型环组件，黑色</t>
    </r>
  </si>
  <si>
    <r>
      <rPr>
        <sz val="7"/>
        <rFont val="Arial"/>
        <family val="0"/>
      </rPr>
      <t>©2013 Chatsworth Products, Inc.</t>
    </r>
    <r>
      <rPr>
        <sz val="7"/>
        <rFont val="宋体"/>
        <family val="0"/>
      </rPr>
      <t xml:space="preserve"> 保留所有权利。</t>
    </r>
    <r>
      <rPr>
        <sz val="7"/>
        <rFont val="Arial"/>
        <family val="0"/>
      </rPr>
      <t>CPI</t>
    </r>
    <r>
      <rPr>
        <sz val="7"/>
        <rFont val="宋体"/>
        <family val="0"/>
      </rPr>
      <t>、</t>
    </r>
    <r>
      <rPr>
        <sz val="7"/>
        <rFont val="Arial"/>
        <family val="0"/>
      </rPr>
      <t>CPI Passive Cooling</t>
    </r>
    <r>
      <rPr>
        <sz val="7"/>
        <rFont val="宋体"/>
        <family val="0"/>
      </rPr>
      <t>、</t>
    </r>
    <r>
      <rPr>
        <sz val="7"/>
        <rFont val="Arial"/>
        <family val="0"/>
      </rPr>
      <t>GlobalFrame</t>
    </r>
    <r>
      <rPr>
        <sz val="7"/>
        <rFont val="宋体"/>
        <family val="0"/>
      </rPr>
      <t>、</t>
    </r>
    <r>
      <rPr>
        <sz val="7"/>
        <rFont val="Arial"/>
        <family val="0"/>
      </rPr>
      <t>MegaFrame</t>
    </r>
    <r>
      <rPr>
        <sz val="7"/>
        <rFont val="宋体"/>
        <family val="0"/>
      </rPr>
      <t>、</t>
    </r>
    <r>
      <rPr>
        <sz val="7"/>
        <rFont val="Arial"/>
        <family val="0"/>
      </rPr>
      <t>Saf-T-Grip</t>
    </r>
    <r>
      <rPr>
        <sz val="7"/>
        <rFont val="宋体"/>
        <family val="0"/>
      </rPr>
      <t>、</t>
    </r>
    <r>
      <rPr>
        <sz val="7"/>
        <rFont val="Arial"/>
        <family val="0"/>
      </rPr>
      <t>Seismic Frame</t>
    </r>
    <r>
      <rPr>
        <sz val="7"/>
        <rFont val="宋体"/>
        <family val="0"/>
      </rPr>
      <t>、</t>
    </r>
    <r>
      <rPr>
        <sz val="7"/>
        <rFont val="Arial"/>
        <family val="0"/>
      </rPr>
      <t>SlimFrame</t>
    </r>
    <r>
      <rPr>
        <sz val="7"/>
        <rFont val="宋体"/>
        <family val="0"/>
      </rPr>
      <t>、</t>
    </r>
    <r>
      <rPr>
        <sz val="7"/>
        <rFont val="Arial"/>
        <family val="0"/>
      </rPr>
      <t>TeraFrame</t>
    </r>
    <r>
      <rPr>
        <sz val="7"/>
        <rFont val="宋体"/>
        <family val="0"/>
      </rPr>
      <t>、</t>
    </r>
    <r>
      <rPr>
        <sz val="7"/>
        <rFont val="Arial"/>
        <family val="0"/>
      </rPr>
      <t>Cube-iT Plus</t>
    </r>
    <r>
      <rPr>
        <sz val="7"/>
        <rFont val="宋体"/>
        <family val="0"/>
      </rPr>
      <t xml:space="preserve">、                                 </t>
    </r>
    <r>
      <rPr>
        <sz val="7"/>
        <rFont val="Arial"/>
        <family val="0"/>
      </rPr>
      <t>Evolution</t>
    </r>
    <r>
      <rPr>
        <sz val="7"/>
        <rFont val="宋体"/>
        <family val="0"/>
      </rPr>
      <t>、</t>
    </r>
    <r>
      <rPr>
        <sz val="7"/>
        <rFont val="Arial"/>
        <family val="0"/>
      </rPr>
      <t>OnTrac</t>
    </r>
    <r>
      <rPr>
        <sz val="7"/>
        <rFont val="宋体"/>
        <family val="0"/>
      </rPr>
      <t>、</t>
    </r>
    <r>
      <rPr>
        <sz val="7"/>
        <rFont val="Arial"/>
        <family val="0"/>
      </rPr>
      <t xml:space="preserve">Velocity </t>
    </r>
    <r>
      <rPr>
        <sz val="7"/>
        <rFont val="宋体"/>
        <family val="0"/>
      </rPr>
      <t>和</t>
    </r>
    <r>
      <rPr>
        <sz val="7"/>
        <rFont val="Arial"/>
        <family val="0"/>
      </rPr>
      <t xml:space="preserve"> QuadraRack </t>
    </r>
    <r>
      <rPr>
        <sz val="7"/>
        <rFont val="宋体"/>
        <family val="0"/>
      </rPr>
      <t>是</t>
    </r>
    <r>
      <rPr>
        <sz val="7"/>
        <rFont val="Arial"/>
        <family val="0"/>
      </rPr>
      <t xml:space="preserve"> Chatsworth Products, Inc. </t>
    </r>
    <r>
      <rPr>
        <sz val="7"/>
        <rFont val="宋体"/>
        <family val="0"/>
      </rPr>
      <t>的联邦注册商标。</t>
    </r>
    <r>
      <rPr>
        <sz val="7"/>
        <rFont val="Arial"/>
        <family val="0"/>
      </rPr>
      <t xml:space="preserve">eConnect </t>
    </r>
    <r>
      <rPr>
        <sz val="7"/>
        <rFont val="宋体"/>
        <family val="0"/>
      </rPr>
      <t>和</t>
    </r>
    <r>
      <rPr>
        <sz val="7"/>
        <rFont val="Arial"/>
        <family val="0"/>
      </rPr>
      <t xml:space="preserve"> Simply Efficient </t>
    </r>
    <r>
      <rPr>
        <sz val="7"/>
        <rFont val="宋体"/>
        <family val="0"/>
      </rPr>
      <t>是</t>
    </r>
    <r>
      <rPr>
        <sz val="7"/>
        <rFont val="Arial"/>
        <family val="0"/>
      </rPr>
      <t xml:space="preserve"> Chatsworth Products </t>
    </r>
    <r>
      <rPr>
        <sz val="7"/>
        <rFont val="宋体"/>
        <family val="0"/>
      </rPr>
      <t>的商标。  所有其他商标归其各自公司所有。</t>
    </r>
    <r>
      <rPr>
        <sz val="7"/>
        <rFont val="Arial"/>
        <family val="0"/>
      </rPr>
      <t xml:space="preserve">  10/13</t>
    </r>
    <r>
      <rPr>
        <sz val="8"/>
        <rFont val="Arial"/>
        <family val="2"/>
      </rPr>
      <t xml:space="preserve"> </t>
    </r>
  </si>
  <si>
    <t>25088-7XX</t>
  </si>
  <si>
    <t>69 mm Ø</t>
  </si>
  <si>
    <t>N/A</t>
  </si>
  <si>
    <t>25104-001</t>
  </si>
  <si>
    <t>25106-001</t>
  </si>
  <si>
    <t>25106-002</t>
  </si>
  <si>
    <t>25107-001</t>
  </si>
  <si>
    <t>25108-001</t>
  </si>
  <si>
    <t>25110-700</t>
  </si>
  <si>
    <t>25120-706</t>
  </si>
  <si>
    <t>25130-7XX</t>
  </si>
  <si>
    <t>25380-XXX</t>
  </si>
  <si>
    <t>25402-700</t>
  </si>
  <si>
    <t>25402-701</t>
  </si>
  <si>
    <t>25403-701</t>
  </si>
  <si>
    <t>25404-706</t>
  </si>
  <si>
    <t>25873-701</t>
  </si>
  <si>
    <t>14068-701</t>
  </si>
  <si>
    <t>25844-70X</t>
  </si>
  <si>
    <t>25857-001</t>
  </si>
  <si>
    <t>25875-70X</t>
  </si>
  <si>
    <r>
      <t xml:space="preserve">GT </t>
    </r>
    <r>
      <rPr>
        <b/>
        <u val="single"/>
        <sz val="8"/>
        <rFont val="儷宋 Pro"/>
        <family val="0"/>
      </rPr>
      <t>系列</t>
    </r>
    <r>
      <rPr>
        <b/>
        <u val="single"/>
        <sz val="8"/>
        <rFont val="Arial"/>
        <family val="2"/>
      </rPr>
      <t xml:space="preserve"> GlobalFrame® </t>
    </r>
    <r>
      <rPr>
        <b/>
        <u val="single"/>
        <sz val="8"/>
        <rFont val="儷宋 Pro"/>
        <family val="0"/>
      </rPr>
      <t>机柜系统</t>
    </r>
  </si>
  <si>
    <r>
      <t xml:space="preserve">DistributionFrame  </t>
    </r>
    <r>
      <rPr>
        <b/>
        <u val="single"/>
        <sz val="8"/>
        <rFont val="儷宋 Pro"/>
        <family val="0"/>
      </rPr>
      <t>机柜系统</t>
    </r>
  </si>
  <si>
    <r>
      <t>DistributionFrame,</t>
    </r>
    <r>
      <rPr>
        <sz val="8"/>
        <rFont val="儷宋 Pro"/>
        <family val="0"/>
      </rPr>
      <t xml:space="preserve"> 理</t>
    </r>
    <r>
      <rPr>
        <sz val="8"/>
        <rFont val="Songti SC Black"/>
        <family val="2"/>
      </rPr>
      <t>线环配件组件，</t>
    </r>
    <r>
      <rPr>
        <sz val="8"/>
        <rFont val="Univers LT Std 47 Cn Lt"/>
        <family val="0"/>
      </rPr>
      <t>1</t>
    </r>
    <r>
      <rPr>
        <sz val="8"/>
        <rFont val="儷宋 Pro"/>
        <family val="0"/>
      </rPr>
      <t xml:space="preserve"> 个环</t>
    </r>
  </si>
  <si>
    <r>
      <t>DistributionFrame</t>
    </r>
    <r>
      <rPr>
        <sz val="7"/>
        <rFont val="Songti SC Black"/>
        <family val="0"/>
      </rPr>
      <t>，</t>
    </r>
    <r>
      <rPr>
        <sz val="7"/>
        <rFont val="儷宋 Pro"/>
        <family val="0"/>
      </rPr>
      <t>缆</t>
    </r>
    <r>
      <rPr>
        <sz val="7"/>
        <rFont val="Songti SC Black"/>
        <family val="0"/>
      </rPr>
      <t>线捆扎托架，针对</t>
    </r>
    <r>
      <rPr>
        <sz val="7"/>
        <rFont val="Arial"/>
        <family val="0"/>
      </rPr>
      <t xml:space="preserve"> 42U</t>
    </r>
  </si>
  <si>
    <r>
      <t xml:space="preserve">DistributionFrame, </t>
    </r>
    <r>
      <rPr>
        <sz val="7"/>
        <rFont val="儷宋 Pro"/>
        <family val="0"/>
      </rPr>
      <t>设备</t>
    </r>
    <r>
      <rPr>
        <sz val="7"/>
        <rFont val="Songti SC Black"/>
        <family val="0"/>
      </rPr>
      <t>导轨垫环套件，</t>
    </r>
    <r>
      <rPr>
        <sz val="7"/>
        <rFont val="Arial"/>
        <family val="0"/>
      </rPr>
      <t xml:space="preserve">1 </t>
    </r>
    <r>
      <rPr>
        <sz val="7"/>
        <rFont val="儷宋 Pro"/>
        <family val="0"/>
      </rPr>
      <t>个</t>
    </r>
    <r>
      <rPr>
        <sz val="7"/>
        <rFont val="Songti SC Black"/>
        <family val="0"/>
      </rPr>
      <t>垫环</t>
    </r>
  </si>
  <si>
    <r>
      <t>DistributionFrame, FTR</t>
    </r>
    <r>
      <rPr>
        <sz val="8"/>
        <rFont val="儷宋 Pro"/>
        <family val="0"/>
      </rPr>
      <t xml:space="preserve"> 理</t>
    </r>
    <r>
      <rPr>
        <sz val="8"/>
        <rFont val="Songti SC Black"/>
        <family val="2"/>
      </rPr>
      <t>线器</t>
    </r>
    <r>
      <rPr>
        <sz val="7.5"/>
        <rFont val="Songti SC Black"/>
        <family val="2"/>
      </rPr>
      <t>，</t>
    </r>
    <r>
      <rPr>
        <sz val="7.5"/>
        <rFont val="Arial"/>
        <family val="2"/>
      </rPr>
      <t xml:space="preserve">800mm </t>
    </r>
    <r>
      <rPr>
        <sz val="8"/>
        <rFont val="儷宋 Pro"/>
        <family val="0"/>
      </rPr>
      <t>机柜</t>
    </r>
  </si>
  <si>
    <r>
      <t>GT-</t>
    </r>
    <r>
      <rPr>
        <sz val="8"/>
        <rFont val="儷宋 Pro"/>
        <family val="0"/>
      </rPr>
      <t>系列 理</t>
    </r>
    <r>
      <rPr>
        <sz val="8"/>
        <rFont val="Songti SC Black"/>
        <family val="2"/>
      </rPr>
      <t>线环组件</t>
    </r>
    <r>
      <rPr>
        <sz val="8"/>
        <rFont val="Arial"/>
        <family val="2"/>
      </rPr>
      <t xml:space="preserve">, </t>
    </r>
    <r>
      <rPr>
        <sz val="8"/>
        <rFont val="Songti SC Black"/>
        <family val="2"/>
      </rPr>
      <t>理线环组件，含中型理线环，                              针对</t>
    </r>
    <r>
      <rPr>
        <sz val="8"/>
        <rFont val="Arial"/>
        <family val="2"/>
      </rPr>
      <t xml:space="preserve"> 800 mm </t>
    </r>
    <r>
      <rPr>
        <sz val="8"/>
        <rFont val="Songti SC Black"/>
        <family val="2"/>
      </rPr>
      <t>宽机柜</t>
    </r>
  </si>
  <si>
    <r>
      <t>GT-</t>
    </r>
    <r>
      <rPr>
        <sz val="8"/>
        <rFont val="儷宋 Pro"/>
        <family val="0"/>
      </rPr>
      <t xml:space="preserve">系列 </t>
    </r>
    <r>
      <rPr>
        <sz val="8"/>
        <rFont val="Arial"/>
        <family val="2"/>
      </rPr>
      <t xml:space="preserve">GlobalFrame, </t>
    </r>
    <r>
      <rPr>
        <sz val="8"/>
        <rFont val="Songti SC Black"/>
        <family val="2"/>
      </rPr>
      <t>顶板，圆形缆线孔，一个</t>
    </r>
    <r>
      <rPr>
        <sz val="8"/>
        <rFont val="儷宋 Pro"/>
        <family val="0"/>
      </rPr>
      <t>.</t>
    </r>
  </si>
  <si>
    <r>
      <t>GT-</t>
    </r>
    <r>
      <rPr>
        <sz val="7.5"/>
        <rFont val="Songti SC Black"/>
        <family val="2"/>
      </rPr>
      <t>系列</t>
    </r>
    <r>
      <rPr>
        <sz val="7.5"/>
        <rFont val="Arial"/>
        <family val="2"/>
      </rPr>
      <t xml:space="preserve"> GlobalFrame, </t>
    </r>
    <r>
      <rPr>
        <sz val="8"/>
        <rFont val="Songti SC Black"/>
        <family val="2"/>
      </rPr>
      <t>顶板，大型缆线孔，一个</t>
    </r>
  </si>
  <si>
    <r>
      <t>GT-</t>
    </r>
    <r>
      <rPr>
        <sz val="7"/>
        <rFont val="Songti SC Black"/>
        <family val="0"/>
      </rPr>
      <t>系列</t>
    </r>
    <r>
      <rPr>
        <sz val="7"/>
        <rFont val="Arial"/>
        <family val="0"/>
      </rPr>
      <t xml:space="preserve"> GlobalFrame,</t>
    </r>
    <r>
      <rPr>
        <sz val="7"/>
        <rFont val="儷宋 Pro"/>
        <family val="0"/>
      </rPr>
      <t xml:space="preserve"> 理</t>
    </r>
    <r>
      <rPr>
        <sz val="7"/>
        <rFont val="Songti SC Black"/>
        <family val="0"/>
      </rPr>
      <t>线环组件，针对</t>
    </r>
    <r>
      <rPr>
        <sz val="7"/>
        <rFont val="Arial"/>
        <family val="0"/>
      </rPr>
      <t xml:space="preserve"> 600 mm </t>
    </r>
    <r>
      <rPr>
        <sz val="7"/>
        <rFont val="Songti SC Black"/>
        <family val="0"/>
      </rPr>
      <t>宽机柜</t>
    </r>
  </si>
  <si>
    <r>
      <t>GT-</t>
    </r>
    <r>
      <rPr>
        <sz val="8"/>
        <rFont val="Songti SC Black"/>
        <family val="2"/>
      </rPr>
      <t>系列</t>
    </r>
    <r>
      <rPr>
        <sz val="8"/>
        <rFont val="Arial"/>
        <family val="2"/>
      </rPr>
      <t xml:space="preserve"> GlobalFrame,</t>
    </r>
    <r>
      <rPr>
        <sz val="8"/>
        <rFont val="儷宋 Pro"/>
        <family val="0"/>
      </rPr>
      <t xml:space="preserve"> 理</t>
    </r>
    <r>
      <rPr>
        <sz val="8"/>
        <rFont val="Songti SC Black"/>
        <family val="2"/>
      </rPr>
      <t>线环组件，</t>
    </r>
    <r>
      <rPr>
        <sz val="8"/>
        <rFont val="儷宋 Pro"/>
        <family val="0"/>
      </rPr>
      <t>含大型理</t>
    </r>
    <r>
      <rPr>
        <sz val="8"/>
        <rFont val="Songti SC Black"/>
        <family val="2"/>
      </rPr>
      <t>线环，                            针对</t>
    </r>
    <r>
      <rPr>
        <sz val="8"/>
        <rFont val="Arial"/>
        <family val="2"/>
      </rPr>
      <t xml:space="preserve"> 600 mm</t>
    </r>
    <r>
      <rPr>
        <sz val="8"/>
        <rFont val="Songti SC Black"/>
        <family val="2"/>
      </rPr>
      <t xml:space="preserve"> 宽机柜</t>
    </r>
  </si>
  <si>
    <r>
      <t>GT-</t>
    </r>
    <r>
      <rPr>
        <sz val="8"/>
        <rFont val="Songti SC Black"/>
        <family val="2"/>
      </rPr>
      <t>系列</t>
    </r>
    <r>
      <rPr>
        <sz val="8"/>
        <rFont val="Arial"/>
        <family val="2"/>
      </rPr>
      <t xml:space="preserve"> GlobalFrame, FTR </t>
    </r>
    <r>
      <rPr>
        <sz val="8"/>
        <rFont val="Songti SC Black"/>
        <family val="2"/>
      </rPr>
      <t>理线器，</t>
    </r>
    <r>
      <rPr>
        <sz val="8"/>
        <rFont val="Arial"/>
        <family val="2"/>
      </rPr>
      <t xml:space="preserve">800mm </t>
    </r>
    <r>
      <rPr>
        <sz val="8"/>
        <rFont val="Songti SC Black"/>
        <family val="2"/>
      </rPr>
      <t>机柜</t>
    </r>
  </si>
  <si>
    <r>
      <t>GT-</t>
    </r>
    <r>
      <rPr>
        <sz val="7"/>
        <rFont val="Songti SC Black"/>
        <family val="0"/>
      </rPr>
      <t>系列</t>
    </r>
    <r>
      <rPr>
        <sz val="7"/>
        <rFont val="Arial"/>
        <family val="0"/>
      </rPr>
      <t xml:space="preserve"> GlobalFrame, </t>
    </r>
    <r>
      <rPr>
        <sz val="7"/>
        <rFont val="Songti SC Black"/>
        <family val="0"/>
      </rPr>
      <t>嵌入式垫环组件，</t>
    </r>
    <r>
      <rPr>
        <sz val="7"/>
        <rFont val="Arial"/>
        <family val="0"/>
      </rPr>
      <t xml:space="preserve">1 </t>
    </r>
    <r>
      <rPr>
        <sz val="7"/>
        <rFont val="Songti SC Black"/>
        <family val="0"/>
      </rPr>
      <t>个垫环</t>
    </r>
  </si>
  <si>
    <r>
      <t>GT-</t>
    </r>
    <r>
      <rPr>
        <sz val="8"/>
        <rFont val="Songti SC Black"/>
        <family val="2"/>
      </rPr>
      <t>系列</t>
    </r>
    <r>
      <rPr>
        <sz val="8"/>
        <rFont val="Arial"/>
        <family val="2"/>
      </rPr>
      <t xml:space="preserve"> GlobalFrame, </t>
    </r>
    <r>
      <rPr>
        <sz val="8"/>
        <rFont val="Songti SC Black"/>
        <family val="2"/>
      </rPr>
      <t>嵌入式垫环和栓塞组件，</t>
    </r>
    <r>
      <rPr>
        <sz val="8"/>
        <rFont val="Arial"/>
        <family val="2"/>
      </rPr>
      <t xml:space="preserve">1 </t>
    </r>
    <r>
      <rPr>
        <sz val="8"/>
        <rFont val="Songti SC Black"/>
        <family val="2"/>
      </rPr>
      <t>个垫环</t>
    </r>
  </si>
  <si>
    <r>
      <t>GT-</t>
    </r>
    <r>
      <rPr>
        <sz val="8"/>
        <rFont val="Songti SC Black"/>
        <family val="2"/>
      </rPr>
      <t>系列</t>
    </r>
    <r>
      <rPr>
        <sz val="8"/>
        <rFont val="Arial"/>
        <family val="2"/>
      </rPr>
      <t xml:space="preserve"> GlobalFrame, </t>
    </r>
    <r>
      <rPr>
        <sz val="8"/>
        <rFont val="Songti SC Black"/>
        <family val="2"/>
      </rPr>
      <t>垂直理线器，含标准销，针对</t>
    </r>
    <r>
      <rPr>
        <sz val="8"/>
        <rFont val="Arial"/>
        <family val="2"/>
      </rPr>
      <t xml:space="preserve">            42U x 600 mm </t>
    </r>
    <r>
      <rPr>
        <sz val="8"/>
        <rFont val="Songti SC Black"/>
        <family val="2"/>
      </rPr>
      <t>宽机柜</t>
    </r>
  </si>
  <si>
    <r>
      <t>GT-</t>
    </r>
    <r>
      <rPr>
        <sz val="8"/>
        <rFont val="Songti SC Black"/>
        <family val="2"/>
      </rPr>
      <t>系列</t>
    </r>
    <r>
      <rPr>
        <sz val="8"/>
        <rFont val="Arial"/>
        <family val="2"/>
      </rPr>
      <t xml:space="preserve"> GlobalFrame, </t>
    </r>
    <r>
      <rPr>
        <sz val="8"/>
        <rFont val="Songti SC Black"/>
        <family val="2"/>
      </rPr>
      <t>垂直理线器，含扩展销，针对</t>
    </r>
    <r>
      <rPr>
        <sz val="8"/>
        <rFont val="Arial"/>
        <family val="2"/>
      </rPr>
      <t xml:space="preserve">             42U x 800 mm </t>
    </r>
    <r>
      <rPr>
        <sz val="8"/>
        <rFont val="Songti SC Black"/>
        <family val="2"/>
      </rPr>
      <t>宽机柜</t>
    </r>
  </si>
  <si>
    <r>
      <t>GT-</t>
    </r>
    <r>
      <rPr>
        <sz val="8"/>
        <rFont val="Songti SC Black"/>
        <family val="2"/>
      </rPr>
      <t>系列</t>
    </r>
    <r>
      <rPr>
        <sz val="8"/>
        <rFont val="Arial"/>
        <family val="2"/>
      </rPr>
      <t xml:space="preserve"> GlobalFrame, </t>
    </r>
    <r>
      <rPr>
        <sz val="8"/>
        <rFont val="Songti SC Black"/>
        <family val="2"/>
      </rPr>
      <t>，底板，缆线孔，一个</t>
    </r>
  </si>
  <si>
    <r>
      <t>GT-</t>
    </r>
    <r>
      <rPr>
        <sz val="8"/>
        <rFont val="Songti SC Black"/>
        <family val="2"/>
      </rPr>
      <t>系列</t>
    </r>
    <r>
      <rPr>
        <sz val="8"/>
        <rFont val="Arial"/>
        <family val="2"/>
      </rPr>
      <t xml:space="preserve"> GlobalFrame, </t>
    </r>
    <r>
      <rPr>
        <sz val="8"/>
        <rFont val="Songti SC Black"/>
        <family val="2"/>
      </rPr>
      <t>大型缆线孔，一个</t>
    </r>
  </si>
  <si>
    <r>
      <t>GT-</t>
    </r>
    <r>
      <rPr>
        <sz val="8"/>
        <rFont val="Songti SC Black"/>
        <family val="2"/>
      </rPr>
      <t>系列</t>
    </r>
    <r>
      <rPr>
        <sz val="8"/>
        <rFont val="Arial"/>
        <family val="2"/>
      </rPr>
      <t xml:space="preserve"> GlobalFrame, </t>
    </r>
    <r>
      <rPr>
        <sz val="8"/>
        <rFont val="Songti SC Black"/>
        <family val="2"/>
      </rPr>
      <t>理线环的理线器，含大型理线环，      针对</t>
    </r>
    <r>
      <rPr>
        <sz val="8"/>
        <rFont val="Arial"/>
        <family val="2"/>
      </rPr>
      <t xml:space="preserve">  42U x 800 mm </t>
    </r>
    <r>
      <rPr>
        <sz val="8"/>
        <rFont val="Songti SC Black"/>
        <family val="2"/>
      </rPr>
      <t>宽机柜</t>
    </r>
  </si>
  <si>
    <r>
      <t>GT-</t>
    </r>
    <r>
      <rPr>
        <sz val="8"/>
        <rFont val="Songti SC Black"/>
        <family val="2"/>
      </rPr>
      <t>系列</t>
    </r>
    <r>
      <rPr>
        <sz val="8"/>
        <rFont val="Arial"/>
        <family val="2"/>
      </rPr>
      <t xml:space="preserve"> GlobalFrame, </t>
    </r>
    <r>
      <rPr>
        <sz val="8"/>
        <rFont val="Songti SC Black"/>
        <family val="2"/>
      </rPr>
      <t>理线环的理线器，含中型理线环，       针对</t>
    </r>
    <r>
      <rPr>
        <sz val="8"/>
        <rFont val="Arial"/>
        <family val="2"/>
      </rPr>
      <t xml:space="preserve"> 42U x 800 mm </t>
    </r>
    <r>
      <rPr>
        <sz val="8"/>
        <rFont val="Songti SC Black"/>
        <family val="2"/>
      </rPr>
      <t>宽机柜</t>
    </r>
  </si>
  <si>
    <r>
      <t>GT-</t>
    </r>
    <r>
      <rPr>
        <sz val="7"/>
        <rFont val="Songti SC Black"/>
        <family val="0"/>
      </rPr>
      <t>系列</t>
    </r>
    <r>
      <rPr>
        <sz val="7"/>
        <rFont val="Arial"/>
        <family val="0"/>
      </rPr>
      <t xml:space="preserve"> GlobalFrame, </t>
    </r>
    <r>
      <rPr>
        <sz val="7"/>
        <rFont val="Songti SC Black"/>
        <family val="0"/>
      </rPr>
      <t>缆线捆扎托架，</t>
    </r>
    <r>
      <rPr>
        <sz val="7"/>
        <rFont val="Arial"/>
        <family val="0"/>
      </rPr>
      <t>42U x 125 mm</t>
    </r>
  </si>
  <si>
    <r>
      <t>GT-</t>
    </r>
    <r>
      <rPr>
        <sz val="8"/>
        <rFont val="Songti SC Black"/>
        <family val="2"/>
      </rPr>
      <t>系列</t>
    </r>
    <r>
      <rPr>
        <sz val="8"/>
        <rFont val="Arial"/>
        <family val="2"/>
      </rPr>
      <t xml:space="preserve"> GlobalFrame, </t>
    </r>
    <r>
      <rPr>
        <sz val="8"/>
        <rFont val="Songti SC Black"/>
        <family val="2"/>
      </rPr>
      <t>垂直理线器，含标准销，                         针对</t>
    </r>
    <r>
      <rPr>
        <sz val="8"/>
        <rFont val="Arial"/>
        <family val="2"/>
      </rPr>
      <t xml:space="preserve"> 42U x 800 mm </t>
    </r>
    <r>
      <rPr>
        <sz val="8"/>
        <rFont val="Songti SC Black"/>
        <family val="2"/>
      </rPr>
      <t>宽机柜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</si>
</sst>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##_###_###"/>
    <numFmt numFmtId="167" formatCode="[$-409]dddd\,\ mmmm\ dd\,\ yyyy"/>
    <numFmt numFmtId="168" formatCode="[$-409]h:mm:ss\ AM/PM"/>
    <numFmt numFmtId="169" formatCode="####_####_####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vertAlign val="superscript"/>
      <sz val="10"/>
      <name val="Arial"/>
      <family val="2"/>
    </font>
    <font>
      <u val="single"/>
      <sz val="8"/>
      <name val="Arial"/>
      <family val="2"/>
    </font>
    <font>
      <sz val="7.5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sz val="11"/>
      <name val="宋体"/>
      <family val="0"/>
    </font>
    <font>
      <b/>
      <sz val="18"/>
      <name val="Arial Bold"/>
      <family val="2"/>
    </font>
    <font>
      <b/>
      <sz val="18"/>
      <name val="宋体"/>
      <family val="0"/>
    </font>
    <font>
      <b/>
      <sz val="8"/>
      <name val="ヒラギノ角ゴ ProN W6"/>
      <family val="2"/>
    </font>
    <font>
      <b/>
      <sz val="8"/>
      <name val="宋体"/>
      <family val="0"/>
    </font>
    <font>
      <b/>
      <u val="single"/>
      <sz val="8"/>
      <name val="Arial Bold"/>
      <family val="2"/>
    </font>
    <font>
      <b/>
      <u val="single"/>
      <sz val="8"/>
      <name val="宋体"/>
      <family val="0"/>
    </font>
    <font>
      <sz val="8"/>
      <name val="ヒラギノ角ゴ ProN W3"/>
      <family val="2"/>
    </font>
    <font>
      <sz val="8"/>
      <name val="宋体"/>
      <family val="0"/>
    </font>
    <font>
      <sz val="7"/>
      <name val="宋体"/>
      <family val="0"/>
    </font>
    <font>
      <b/>
      <u val="single"/>
      <sz val="8"/>
      <name val="儷宋 Pro"/>
      <family val="0"/>
    </font>
    <font>
      <sz val="7.5"/>
      <name val="Songti SC Black"/>
      <family val="2"/>
    </font>
    <font>
      <sz val="8"/>
      <name val="儷宋 Pro"/>
      <family val="0"/>
    </font>
    <font>
      <sz val="8"/>
      <name val="Songti SC Black"/>
      <family val="2"/>
    </font>
    <font>
      <sz val="8"/>
      <name val="Univers LT Std 47 Cn Lt"/>
      <family val="0"/>
    </font>
    <font>
      <sz val="7"/>
      <name val="Songti SC Black"/>
      <family val="0"/>
    </font>
    <font>
      <sz val="7"/>
      <name val="儷宋 Pro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9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34" borderId="0" xfId="0" applyFill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2" fontId="3" fillId="35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9" fontId="3" fillId="35" borderId="10" xfId="0" applyNumberFormat="1" applyFont="1" applyFill="1" applyBorder="1" applyAlignment="1">
      <alignment horizontal="center" vertical="center" wrapText="1"/>
    </xf>
    <xf numFmtId="9" fontId="3" fillId="35" borderId="17" xfId="0" applyNumberFormat="1" applyFont="1" applyFill="1" applyBorder="1" applyAlignment="1">
      <alignment horizontal="center" vertical="center" wrapText="1"/>
    </xf>
    <xf numFmtId="9" fontId="3" fillId="33" borderId="11" xfId="0" applyNumberFormat="1" applyFont="1" applyFill="1" applyBorder="1" applyAlignment="1">
      <alignment horizontal="center" vertical="center" wrapText="1"/>
    </xf>
    <xf numFmtId="9" fontId="3" fillId="35" borderId="16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0" fontId="21" fillId="3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69" fontId="5" fillId="0" borderId="18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69" fontId="5" fillId="0" borderId="23" xfId="0" applyNumberFormat="1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/>
    </xf>
    <xf numFmtId="169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9" fontId="69" fillId="0" borderId="0" xfId="0" applyNumberFormat="1" applyFont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9" fontId="69" fillId="0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9" fontId="5" fillId="0" borderId="17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6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169" fontId="5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69" fontId="21" fillId="33" borderId="10" xfId="0" applyNumberFormat="1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7" fillId="34" borderId="33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B76"/>
  <sheetViews>
    <sheetView tabSelected="1" zoomScale="125" zoomScaleNormal="125" zoomScaleSheetLayoutView="100" workbookViewId="0" topLeftCell="C1">
      <selection activeCell="C8" sqref="C8:O8"/>
    </sheetView>
  </sheetViews>
  <sheetFormatPr defaultColWidth="9.140625" defaultRowHeight="12.75"/>
  <cols>
    <col min="1" max="1" width="9.140625" style="6" hidden="1" customWidth="1"/>
    <col min="2" max="2" width="3.421875" style="6" customWidth="1"/>
    <col min="3" max="3" width="10.7109375" style="6" customWidth="1"/>
    <col min="4" max="4" width="37.28125" style="6" customWidth="1"/>
    <col min="5" max="5" width="7.7109375" style="50" customWidth="1"/>
    <col min="6" max="6" width="6.7109375" style="50" customWidth="1"/>
    <col min="7" max="7" width="8.28125" style="56" customWidth="1"/>
    <col min="8" max="8" width="8.7109375" style="51" customWidth="1"/>
    <col min="9" max="11" width="7.7109375" style="16" customWidth="1"/>
    <col min="12" max="12" width="0.85546875" style="16" customWidth="1"/>
    <col min="13" max="15" width="7.7109375" style="16" customWidth="1"/>
    <col min="16" max="16" width="10.00390625" style="20" bestFit="1" customWidth="1"/>
    <col min="17" max="28" width="6.7109375" style="16" hidden="1" customWidth="1"/>
    <col min="29" max="16384" width="9.140625" style="6" customWidth="1"/>
  </cols>
  <sheetData>
    <row r="1" spans="3:15" ht="13.5">
      <c r="C1" s="138" t="s">
        <v>80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3:28" s="11" customFormat="1" ht="45.75" customHeight="1">
      <c r="C2" s="140" t="s">
        <v>133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3:28" s="11" customFormat="1" ht="3" customHeight="1"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3:28" s="33" customFormat="1" ht="12.75" customHeight="1">
      <c r="C4" s="141" t="s">
        <v>132</v>
      </c>
      <c r="D4" s="141" t="s">
        <v>81</v>
      </c>
      <c r="E4" s="141" t="s">
        <v>82</v>
      </c>
      <c r="F4" s="110"/>
      <c r="G4" s="110"/>
      <c r="H4" s="34"/>
      <c r="I4" s="141" t="s">
        <v>86</v>
      </c>
      <c r="J4" s="110"/>
      <c r="K4" s="142"/>
      <c r="L4" s="35"/>
      <c r="M4" s="109" t="s">
        <v>87</v>
      </c>
      <c r="N4" s="110"/>
      <c r="O4" s="110"/>
      <c r="P4" s="20"/>
      <c r="Q4" s="24" t="s">
        <v>13</v>
      </c>
      <c r="R4" s="20"/>
      <c r="S4" s="20"/>
      <c r="T4" s="20"/>
      <c r="U4" s="20"/>
      <c r="V4" s="20"/>
      <c r="W4" s="27" t="s">
        <v>11</v>
      </c>
      <c r="X4" s="20"/>
      <c r="Y4" s="20"/>
      <c r="Z4" s="20"/>
      <c r="AA4" s="20"/>
      <c r="AB4" s="20"/>
    </row>
    <row r="5" spans="3:28" s="33" customFormat="1" ht="12.75" customHeight="1">
      <c r="C5" s="112"/>
      <c r="D5" s="112"/>
      <c r="E5" s="111" t="s">
        <v>83</v>
      </c>
      <c r="F5" s="111" t="s">
        <v>84</v>
      </c>
      <c r="G5" s="130" t="s">
        <v>85</v>
      </c>
      <c r="H5" s="59" t="s">
        <v>88</v>
      </c>
      <c r="I5" s="28" t="s">
        <v>7</v>
      </c>
      <c r="J5" s="28" t="s">
        <v>8</v>
      </c>
      <c r="K5" s="26" t="s">
        <v>9</v>
      </c>
      <c r="L5" s="35"/>
      <c r="M5" s="36" t="s">
        <v>7</v>
      </c>
      <c r="N5" s="28" t="s">
        <v>8</v>
      </c>
      <c r="O5" s="28" t="s">
        <v>9</v>
      </c>
      <c r="P5" s="20"/>
      <c r="Q5" s="20"/>
      <c r="R5" s="20"/>
      <c r="S5" s="20"/>
      <c r="T5" s="20"/>
      <c r="U5" s="20"/>
      <c r="V5" s="20"/>
      <c r="W5" s="37"/>
      <c r="X5" s="20"/>
      <c r="Y5" s="20"/>
      <c r="Z5" s="20"/>
      <c r="AA5" s="20"/>
      <c r="AB5" s="20"/>
    </row>
    <row r="6" spans="3:28" s="33" customFormat="1" ht="12.75" customHeight="1">
      <c r="C6" s="112"/>
      <c r="D6" s="112"/>
      <c r="E6" s="112"/>
      <c r="F6" s="112"/>
      <c r="G6" s="131"/>
      <c r="H6" s="59" t="s">
        <v>89</v>
      </c>
      <c r="I6" s="38">
        <v>5.08</v>
      </c>
      <c r="J6" s="38">
        <v>6.35</v>
      </c>
      <c r="K6" s="39">
        <v>7.62</v>
      </c>
      <c r="L6" s="40"/>
      <c r="M6" s="41">
        <v>5.08</v>
      </c>
      <c r="N6" s="38">
        <v>6.35</v>
      </c>
      <c r="O6" s="38">
        <v>7.62</v>
      </c>
      <c r="P6" s="20"/>
      <c r="Q6" s="42">
        <f>I6</f>
        <v>5.08</v>
      </c>
      <c r="R6" s="20"/>
      <c r="S6" s="42">
        <f>J6</f>
        <v>6.35</v>
      </c>
      <c r="T6" s="20"/>
      <c r="U6" s="42">
        <f>K6</f>
        <v>7.62</v>
      </c>
      <c r="V6" s="20"/>
      <c r="W6" s="43">
        <f>M6</f>
        <v>5.08</v>
      </c>
      <c r="X6" s="20"/>
      <c r="Y6" s="42">
        <f>N6</f>
        <v>6.35</v>
      </c>
      <c r="Z6" s="20"/>
      <c r="AA6" s="42">
        <f>O6</f>
        <v>7.62</v>
      </c>
      <c r="AB6" s="20"/>
    </row>
    <row r="7" spans="3:28" s="33" customFormat="1" ht="12.75" customHeight="1">
      <c r="C7" s="112"/>
      <c r="D7" s="112"/>
      <c r="E7" s="112"/>
      <c r="F7" s="112"/>
      <c r="G7" s="131"/>
      <c r="H7" s="59" t="s">
        <v>90</v>
      </c>
      <c r="I7" s="44">
        <v>0.5</v>
      </c>
      <c r="J7" s="44">
        <v>0.5</v>
      </c>
      <c r="K7" s="45">
        <v>0.5</v>
      </c>
      <c r="L7" s="46"/>
      <c r="M7" s="47">
        <v>1</v>
      </c>
      <c r="N7" s="44">
        <v>1</v>
      </c>
      <c r="O7" s="44">
        <v>1</v>
      </c>
      <c r="P7" s="20"/>
      <c r="Q7" s="20">
        <f>ROUNDDOWN(((Q6/2)*(Q6/2)*PI()),3)</f>
        <v>20.268</v>
      </c>
      <c r="R7" s="48">
        <f>I7</f>
        <v>0.5</v>
      </c>
      <c r="S7" s="20">
        <f>ROUNDDOWN(((S6/2)*(S6/2)*PI()),3)</f>
        <v>31.669</v>
      </c>
      <c r="T7" s="48">
        <f>J7</f>
        <v>0.5</v>
      </c>
      <c r="U7" s="20">
        <f>ROUNDDOWN(((U6/2)*(U6/2)*PI()),3)</f>
        <v>45.603</v>
      </c>
      <c r="V7" s="48">
        <f>K7</f>
        <v>0.5</v>
      </c>
      <c r="W7" s="37">
        <f>ROUNDDOWN(((W6/2)*(W6/2)*PI()),3)</f>
        <v>20.268</v>
      </c>
      <c r="X7" s="48">
        <f>M7</f>
        <v>1</v>
      </c>
      <c r="Y7" s="20">
        <f>ROUNDDOWN(((Y6/2)*(Y6/2)*PI()),3)</f>
        <v>31.669</v>
      </c>
      <c r="Z7" s="48">
        <f>N7</f>
        <v>1</v>
      </c>
      <c r="AA7" s="20">
        <f>ROUNDDOWN(((AA6/2)*(AA6/2)*PI()),3)</f>
        <v>45.603</v>
      </c>
      <c r="AB7" s="48">
        <f>O7</f>
        <v>1</v>
      </c>
    </row>
    <row r="8" spans="3:28" s="33" customFormat="1" ht="18.75" customHeight="1" thickBot="1">
      <c r="C8" s="113" t="s">
        <v>134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20"/>
      <c r="Q8" s="20"/>
      <c r="R8" s="48"/>
      <c r="S8" s="20"/>
      <c r="T8" s="48"/>
      <c r="U8" s="20"/>
      <c r="V8" s="48"/>
      <c r="W8" s="37"/>
      <c r="X8" s="48"/>
      <c r="Y8" s="20"/>
      <c r="Z8" s="48"/>
      <c r="AA8" s="20"/>
      <c r="AB8" s="48"/>
    </row>
    <row r="9" spans="3:28" s="33" customFormat="1" ht="13.5" customHeight="1" thickTop="1">
      <c r="C9" s="60" t="s">
        <v>135</v>
      </c>
      <c r="D9" s="61" t="s">
        <v>137</v>
      </c>
      <c r="E9" s="62">
        <v>107</v>
      </c>
      <c r="F9" s="63">
        <v>89</v>
      </c>
      <c r="G9" s="64">
        <v>9480</v>
      </c>
      <c r="H9" s="65"/>
      <c r="I9" s="66">
        <v>116</v>
      </c>
      <c r="J9" s="67">
        <v>74</v>
      </c>
      <c r="K9" s="68">
        <v>51</v>
      </c>
      <c r="L9" s="69"/>
      <c r="M9" s="70">
        <v>233</v>
      </c>
      <c r="N9" s="60">
        <v>149</v>
      </c>
      <c r="O9" s="60">
        <v>103</v>
      </c>
      <c r="P9" s="20"/>
      <c r="Q9" s="20"/>
      <c r="R9" s="48"/>
      <c r="S9" s="20"/>
      <c r="T9" s="48"/>
      <c r="U9" s="20"/>
      <c r="V9" s="48"/>
      <c r="W9" s="37"/>
      <c r="X9" s="48"/>
      <c r="Y9" s="20"/>
      <c r="Z9" s="48"/>
      <c r="AA9" s="20"/>
      <c r="AB9" s="48"/>
    </row>
    <row r="10" spans="3:28" s="33" customFormat="1" ht="12.75" customHeight="1">
      <c r="C10" s="72" t="s">
        <v>136</v>
      </c>
      <c r="D10" s="73" t="s">
        <v>138</v>
      </c>
      <c r="E10" s="74">
        <v>107</v>
      </c>
      <c r="F10" s="75">
        <v>218</v>
      </c>
      <c r="G10" s="76">
        <v>23290</v>
      </c>
      <c r="H10" s="77"/>
      <c r="I10" s="78">
        <v>287</v>
      </c>
      <c r="J10" s="79">
        <v>183</v>
      </c>
      <c r="K10" s="37">
        <v>127</v>
      </c>
      <c r="L10" s="9"/>
      <c r="M10" s="71">
        <v>574</v>
      </c>
      <c r="N10" s="72">
        <v>367</v>
      </c>
      <c r="O10" s="72">
        <v>255</v>
      </c>
      <c r="P10" s="20"/>
      <c r="Q10" s="20"/>
      <c r="R10" s="48"/>
      <c r="S10" s="20"/>
      <c r="T10" s="48"/>
      <c r="U10" s="20"/>
      <c r="V10" s="48"/>
      <c r="W10" s="37"/>
      <c r="X10" s="48"/>
      <c r="Y10" s="20"/>
      <c r="Z10" s="48"/>
      <c r="AA10" s="20"/>
      <c r="AB10" s="48"/>
    </row>
    <row r="11" spans="3:28" s="33" customFormat="1" ht="12.75" customHeight="1">
      <c r="C11" s="80"/>
      <c r="D11" s="81"/>
      <c r="E11" s="82"/>
      <c r="F11" s="82"/>
      <c r="G11" s="83"/>
      <c r="H11" s="84"/>
      <c r="I11" s="84"/>
      <c r="J11" s="84"/>
      <c r="K11" s="84"/>
      <c r="L11" s="84"/>
      <c r="M11" s="80"/>
      <c r="N11" s="80"/>
      <c r="O11" s="80"/>
      <c r="P11" s="20"/>
      <c r="Q11" s="20"/>
      <c r="R11" s="48"/>
      <c r="S11" s="20"/>
      <c r="T11" s="48"/>
      <c r="U11" s="20"/>
      <c r="V11" s="48"/>
      <c r="W11" s="37"/>
      <c r="X11" s="48"/>
      <c r="Y11" s="20"/>
      <c r="Z11" s="48"/>
      <c r="AA11" s="20"/>
      <c r="AB11" s="48"/>
    </row>
    <row r="12" spans="3:28" s="85" customFormat="1" ht="21" customHeight="1" thickBot="1">
      <c r="C12" s="132" t="s">
        <v>161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4"/>
      <c r="P12" s="86"/>
      <c r="Q12" s="87"/>
      <c r="R12" s="88"/>
      <c r="S12" s="87"/>
      <c r="T12" s="88"/>
      <c r="U12" s="87"/>
      <c r="V12" s="88"/>
      <c r="W12" s="89"/>
      <c r="X12" s="88"/>
      <c r="Y12" s="87"/>
      <c r="Z12" s="88"/>
      <c r="AA12" s="87"/>
      <c r="AB12" s="88"/>
    </row>
    <row r="13" spans="3:28" s="85" customFormat="1" ht="11.25" customHeight="1" thickTop="1">
      <c r="C13" s="91" t="s">
        <v>140</v>
      </c>
      <c r="D13" s="92" t="s">
        <v>168</v>
      </c>
      <c r="E13" s="93" t="s">
        <v>141</v>
      </c>
      <c r="F13" s="93" t="s">
        <v>142</v>
      </c>
      <c r="G13" s="94">
        <v>3806</v>
      </c>
      <c r="H13" s="22"/>
      <c r="I13" s="3">
        <f aca="true" t="shared" si="0" ref="I13:I28">ROUNDDOWN((((G13/Q13)*0.5)*R13),0)</f>
        <v>46</v>
      </c>
      <c r="J13" s="2">
        <f aca="true" t="shared" si="1" ref="J13:J28">ROUNDDOWN((((G13/S13)*0.5)*T13),0)</f>
        <v>30</v>
      </c>
      <c r="K13" s="8">
        <f aca="true" t="shared" si="2" ref="K13:K28">ROUNDDOWN((((G13/U13)*0.5)*V13),0)</f>
        <v>20</v>
      </c>
      <c r="L13" s="9"/>
      <c r="M13" s="5">
        <f aca="true" t="shared" si="3" ref="M13:M28">ROUNDDOWN((((G13/W13)*0.5)*X13),0)</f>
        <v>93</v>
      </c>
      <c r="N13" s="4">
        <f aca="true" t="shared" si="4" ref="N13:N28">ROUNDDOWN((((G13/Y13)*0.5)*Z13),0)</f>
        <v>60</v>
      </c>
      <c r="O13" s="4">
        <f aca="true" t="shared" si="5" ref="O13:O28">ROUNDDOWN((((G13/AA13)*0.5)*AB13),0)</f>
        <v>41</v>
      </c>
      <c r="P13" s="86"/>
      <c r="Q13" s="87">
        <f aca="true" t="shared" si="6" ref="Q13:Q28">$Q$7</f>
        <v>20.268</v>
      </c>
      <c r="R13" s="90">
        <f aca="true" t="shared" si="7" ref="R13:R28">MINA($R$7,100)</f>
        <v>0.5</v>
      </c>
      <c r="S13" s="87">
        <f aca="true" t="shared" si="8" ref="S13:S28">$S$7</f>
        <v>31.669</v>
      </c>
      <c r="T13" s="90">
        <f aca="true" t="shared" si="9" ref="T13:T28">MINA($T$7,100%)</f>
        <v>0.5</v>
      </c>
      <c r="U13" s="87">
        <f aca="true" t="shared" si="10" ref="U13:U28">$U$7</f>
        <v>45.603</v>
      </c>
      <c r="V13" s="90">
        <f aca="true" t="shared" si="11" ref="V13:V28">MINA($V$7,100%)</f>
        <v>0.5</v>
      </c>
      <c r="W13" s="89">
        <f aca="true" t="shared" si="12" ref="W13:W28">$W$7</f>
        <v>20.268</v>
      </c>
      <c r="X13" s="90">
        <f aca="true" t="shared" si="13" ref="X13:X28">MINA($X$7,100%)</f>
        <v>1</v>
      </c>
      <c r="Y13" s="87">
        <f aca="true" t="shared" si="14" ref="Y13:Y28">$Y$7</f>
        <v>31.669</v>
      </c>
      <c r="Z13" s="90">
        <f aca="true" t="shared" si="15" ref="Z13:Z28">MINA($Z$7,100%)</f>
        <v>1</v>
      </c>
      <c r="AA13" s="87">
        <f aca="true" t="shared" si="16" ref="AA13:AA28">$AA$7</f>
        <v>45.603</v>
      </c>
      <c r="AB13" s="90">
        <f aca="true" t="shared" si="17" ref="AB13:AB28">MINA($AB$7,100%)</f>
        <v>1</v>
      </c>
    </row>
    <row r="14" spans="3:28" s="85" customFormat="1" ht="11.25" customHeight="1">
      <c r="C14" s="91" t="s">
        <v>140</v>
      </c>
      <c r="D14" s="92" t="s">
        <v>169</v>
      </c>
      <c r="E14" s="29">
        <v>99</v>
      </c>
      <c r="F14" s="29">
        <v>223</v>
      </c>
      <c r="G14" s="94">
        <v>22141</v>
      </c>
      <c r="H14" s="22"/>
      <c r="I14" s="3">
        <f t="shared" si="0"/>
        <v>273</v>
      </c>
      <c r="J14" s="2">
        <f t="shared" si="1"/>
        <v>174</v>
      </c>
      <c r="K14" s="8">
        <f t="shared" si="2"/>
        <v>121</v>
      </c>
      <c r="L14" s="9"/>
      <c r="M14" s="5">
        <f t="shared" si="3"/>
        <v>546</v>
      </c>
      <c r="N14" s="4">
        <f t="shared" si="4"/>
        <v>349</v>
      </c>
      <c r="O14" s="4">
        <f t="shared" si="5"/>
        <v>242</v>
      </c>
      <c r="P14" s="86"/>
      <c r="Q14" s="87">
        <f t="shared" si="6"/>
        <v>20.268</v>
      </c>
      <c r="R14" s="90">
        <f t="shared" si="7"/>
        <v>0.5</v>
      </c>
      <c r="S14" s="87">
        <f t="shared" si="8"/>
        <v>31.669</v>
      </c>
      <c r="T14" s="90">
        <f t="shared" si="9"/>
        <v>0.5</v>
      </c>
      <c r="U14" s="87">
        <f t="shared" si="10"/>
        <v>45.603</v>
      </c>
      <c r="V14" s="90">
        <f t="shared" si="11"/>
        <v>0.5</v>
      </c>
      <c r="W14" s="89">
        <f t="shared" si="12"/>
        <v>20.268</v>
      </c>
      <c r="X14" s="90">
        <f t="shared" si="13"/>
        <v>1</v>
      </c>
      <c r="Y14" s="87">
        <f t="shared" si="14"/>
        <v>31.669</v>
      </c>
      <c r="Z14" s="90">
        <f t="shared" si="15"/>
        <v>1</v>
      </c>
      <c r="AA14" s="87">
        <f t="shared" si="16"/>
        <v>45.603</v>
      </c>
      <c r="AB14" s="90">
        <f t="shared" si="17"/>
        <v>1</v>
      </c>
    </row>
    <row r="15" spans="3:28" s="85" customFormat="1" ht="11.25" customHeight="1">
      <c r="C15" s="95" t="s">
        <v>143</v>
      </c>
      <c r="D15" s="96" t="s">
        <v>170</v>
      </c>
      <c r="E15" s="29">
        <v>25</v>
      </c>
      <c r="F15" s="29">
        <v>112</v>
      </c>
      <c r="G15" s="97">
        <v>2800</v>
      </c>
      <c r="H15" s="22"/>
      <c r="I15" s="3">
        <f t="shared" si="0"/>
        <v>34</v>
      </c>
      <c r="J15" s="2">
        <f t="shared" si="1"/>
        <v>22</v>
      </c>
      <c r="K15" s="8">
        <f t="shared" si="2"/>
        <v>15</v>
      </c>
      <c r="L15" s="9"/>
      <c r="M15" s="5">
        <f t="shared" si="3"/>
        <v>69</v>
      </c>
      <c r="N15" s="4">
        <f t="shared" si="4"/>
        <v>44</v>
      </c>
      <c r="O15" s="4">
        <f t="shared" si="5"/>
        <v>30</v>
      </c>
      <c r="P15" s="86"/>
      <c r="Q15" s="87">
        <f t="shared" si="6"/>
        <v>20.268</v>
      </c>
      <c r="R15" s="90">
        <f t="shared" si="7"/>
        <v>0.5</v>
      </c>
      <c r="S15" s="87">
        <f t="shared" si="8"/>
        <v>31.669</v>
      </c>
      <c r="T15" s="90">
        <f t="shared" si="9"/>
        <v>0.5</v>
      </c>
      <c r="U15" s="87">
        <f t="shared" si="10"/>
        <v>45.603</v>
      </c>
      <c r="V15" s="90">
        <f t="shared" si="11"/>
        <v>0.5</v>
      </c>
      <c r="W15" s="89">
        <f t="shared" si="12"/>
        <v>20.268</v>
      </c>
      <c r="X15" s="90">
        <f t="shared" si="13"/>
        <v>1</v>
      </c>
      <c r="Y15" s="87">
        <f t="shared" si="14"/>
        <v>31.669</v>
      </c>
      <c r="Z15" s="90">
        <f t="shared" si="15"/>
        <v>1</v>
      </c>
      <c r="AA15" s="87">
        <f t="shared" si="16"/>
        <v>45.603</v>
      </c>
      <c r="AB15" s="90">
        <f t="shared" si="17"/>
        <v>1</v>
      </c>
    </row>
    <row r="16" spans="3:28" s="85" customFormat="1" ht="22.5" customHeight="1">
      <c r="C16" s="95" t="s">
        <v>144</v>
      </c>
      <c r="D16" s="98" t="s">
        <v>171</v>
      </c>
      <c r="E16" s="29">
        <v>107</v>
      </c>
      <c r="F16" s="29">
        <v>218</v>
      </c>
      <c r="G16" s="97">
        <v>23290</v>
      </c>
      <c r="H16" s="22"/>
      <c r="I16" s="3">
        <f t="shared" si="0"/>
        <v>287</v>
      </c>
      <c r="J16" s="2">
        <f t="shared" si="1"/>
        <v>183</v>
      </c>
      <c r="K16" s="8">
        <f t="shared" si="2"/>
        <v>127</v>
      </c>
      <c r="L16" s="9"/>
      <c r="M16" s="5">
        <f t="shared" si="3"/>
        <v>574</v>
      </c>
      <c r="N16" s="4">
        <f t="shared" si="4"/>
        <v>367</v>
      </c>
      <c r="O16" s="4">
        <f t="shared" si="5"/>
        <v>255</v>
      </c>
      <c r="P16" s="86"/>
      <c r="Q16" s="87">
        <f t="shared" si="6"/>
        <v>20.268</v>
      </c>
      <c r="R16" s="90">
        <f t="shared" si="7"/>
        <v>0.5</v>
      </c>
      <c r="S16" s="87">
        <f t="shared" si="8"/>
        <v>31.669</v>
      </c>
      <c r="T16" s="90">
        <f t="shared" si="9"/>
        <v>0.5</v>
      </c>
      <c r="U16" s="87">
        <f t="shared" si="10"/>
        <v>45.603</v>
      </c>
      <c r="V16" s="90">
        <f t="shared" si="11"/>
        <v>0.5</v>
      </c>
      <c r="W16" s="89">
        <f t="shared" si="12"/>
        <v>20.268</v>
      </c>
      <c r="X16" s="90">
        <f t="shared" si="13"/>
        <v>1</v>
      </c>
      <c r="Y16" s="87">
        <f t="shared" si="14"/>
        <v>31.669</v>
      </c>
      <c r="Z16" s="90">
        <f t="shared" si="15"/>
        <v>1</v>
      </c>
      <c r="AA16" s="87">
        <f t="shared" si="16"/>
        <v>45.603</v>
      </c>
      <c r="AB16" s="90">
        <f t="shared" si="17"/>
        <v>1</v>
      </c>
    </row>
    <row r="17" spans="3:28" s="85" customFormat="1" ht="27" customHeight="1">
      <c r="C17" s="95" t="s">
        <v>145</v>
      </c>
      <c r="D17" s="98" t="s">
        <v>167</v>
      </c>
      <c r="E17" s="29">
        <v>107</v>
      </c>
      <c r="F17" s="29">
        <v>89</v>
      </c>
      <c r="G17" s="97">
        <v>9523</v>
      </c>
      <c r="H17" s="22"/>
      <c r="I17" s="3">
        <f t="shared" si="0"/>
        <v>117</v>
      </c>
      <c r="J17" s="2">
        <f t="shared" si="1"/>
        <v>75</v>
      </c>
      <c r="K17" s="8">
        <f t="shared" si="2"/>
        <v>52</v>
      </c>
      <c r="L17" s="9"/>
      <c r="M17" s="5">
        <f t="shared" si="3"/>
        <v>234</v>
      </c>
      <c r="N17" s="4">
        <f t="shared" si="4"/>
        <v>150</v>
      </c>
      <c r="O17" s="4">
        <f t="shared" si="5"/>
        <v>104</v>
      </c>
      <c r="P17" s="86"/>
      <c r="Q17" s="87">
        <f t="shared" si="6"/>
        <v>20.268</v>
      </c>
      <c r="R17" s="90">
        <f t="shared" si="7"/>
        <v>0.5</v>
      </c>
      <c r="S17" s="87">
        <f t="shared" si="8"/>
        <v>31.669</v>
      </c>
      <c r="T17" s="90">
        <f t="shared" si="9"/>
        <v>0.5</v>
      </c>
      <c r="U17" s="87">
        <f t="shared" si="10"/>
        <v>45.603</v>
      </c>
      <c r="V17" s="90">
        <f t="shared" si="11"/>
        <v>0.5</v>
      </c>
      <c r="W17" s="89">
        <f t="shared" si="12"/>
        <v>20.268</v>
      </c>
      <c r="X17" s="90">
        <f t="shared" si="13"/>
        <v>1</v>
      </c>
      <c r="Y17" s="87">
        <f t="shared" si="14"/>
        <v>31.669</v>
      </c>
      <c r="Z17" s="90">
        <f t="shared" si="15"/>
        <v>1</v>
      </c>
      <c r="AA17" s="87">
        <f t="shared" si="16"/>
        <v>45.603</v>
      </c>
      <c r="AB17" s="90">
        <f t="shared" si="17"/>
        <v>1</v>
      </c>
    </row>
    <row r="18" spans="3:28" s="85" customFormat="1" ht="11.25" customHeight="1">
      <c r="C18" s="95" t="s">
        <v>146</v>
      </c>
      <c r="D18" s="99" t="s">
        <v>173</v>
      </c>
      <c r="E18" s="29">
        <v>81</v>
      </c>
      <c r="F18" s="29">
        <v>139</v>
      </c>
      <c r="G18" s="97">
        <v>11354</v>
      </c>
      <c r="H18" s="22"/>
      <c r="I18" s="3">
        <f t="shared" si="0"/>
        <v>140</v>
      </c>
      <c r="J18" s="2">
        <f t="shared" si="1"/>
        <v>89</v>
      </c>
      <c r="K18" s="8">
        <f t="shared" si="2"/>
        <v>62</v>
      </c>
      <c r="L18" s="9"/>
      <c r="M18" s="5">
        <f t="shared" si="3"/>
        <v>280</v>
      </c>
      <c r="N18" s="4">
        <f t="shared" si="4"/>
        <v>179</v>
      </c>
      <c r="O18" s="4">
        <f t="shared" si="5"/>
        <v>124</v>
      </c>
      <c r="P18" s="86"/>
      <c r="Q18" s="87">
        <f t="shared" si="6"/>
        <v>20.268</v>
      </c>
      <c r="R18" s="90">
        <f t="shared" si="7"/>
        <v>0.5</v>
      </c>
      <c r="S18" s="87">
        <f t="shared" si="8"/>
        <v>31.669</v>
      </c>
      <c r="T18" s="90">
        <f t="shared" si="9"/>
        <v>0.5</v>
      </c>
      <c r="U18" s="87">
        <f t="shared" si="10"/>
        <v>45.603</v>
      </c>
      <c r="V18" s="90">
        <f t="shared" si="11"/>
        <v>0.5</v>
      </c>
      <c r="W18" s="89">
        <f t="shared" si="12"/>
        <v>20.268</v>
      </c>
      <c r="X18" s="90">
        <f t="shared" si="13"/>
        <v>1</v>
      </c>
      <c r="Y18" s="87">
        <f t="shared" si="14"/>
        <v>31.669</v>
      </c>
      <c r="Z18" s="90">
        <f t="shared" si="15"/>
        <v>1</v>
      </c>
      <c r="AA18" s="87">
        <f t="shared" si="16"/>
        <v>45.603</v>
      </c>
      <c r="AB18" s="90">
        <f t="shared" si="17"/>
        <v>1</v>
      </c>
    </row>
    <row r="19" spans="3:28" s="85" customFormat="1" ht="23.25" customHeight="1">
      <c r="C19" s="95" t="s">
        <v>147</v>
      </c>
      <c r="D19" s="1" t="s">
        <v>174</v>
      </c>
      <c r="E19" s="29">
        <v>81</v>
      </c>
      <c r="F19" s="29">
        <v>139</v>
      </c>
      <c r="G19" s="97">
        <v>11354</v>
      </c>
      <c r="H19" s="22"/>
      <c r="I19" s="3">
        <f t="shared" si="0"/>
        <v>140</v>
      </c>
      <c r="J19" s="2">
        <f t="shared" si="1"/>
        <v>89</v>
      </c>
      <c r="K19" s="8">
        <f t="shared" si="2"/>
        <v>62</v>
      </c>
      <c r="L19" s="9"/>
      <c r="M19" s="5">
        <f t="shared" si="3"/>
        <v>280</v>
      </c>
      <c r="N19" s="4">
        <f t="shared" si="4"/>
        <v>179</v>
      </c>
      <c r="O19" s="4">
        <f t="shared" si="5"/>
        <v>124</v>
      </c>
      <c r="P19" s="86"/>
      <c r="Q19" s="87">
        <f t="shared" si="6"/>
        <v>20.268</v>
      </c>
      <c r="R19" s="90">
        <f t="shared" si="7"/>
        <v>0.5</v>
      </c>
      <c r="S19" s="87">
        <f t="shared" si="8"/>
        <v>31.669</v>
      </c>
      <c r="T19" s="90">
        <f t="shared" si="9"/>
        <v>0.5</v>
      </c>
      <c r="U19" s="87">
        <f t="shared" si="10"/>
        <v>45.603</v>
      </c>
      <c r="V19" s="90">
        <f t="shared" si="11"/>
        <v>0.5</v>
      </c>
      <c r="W19" s="89">
        <f t="shared" si="12"/>
        <v>20.268</v>
      </c>
      <c r="X19" s="90">
        <f t="shared" si="13"/>
        <v>1</v>
      </c>
      <c r="Y19" s="87">
        <f t="shared" si="14"/>
        <v>31.669</v>
      </c>
      <c r="Z19" s="90">
        <f t="shared" si="15"/>
        <v>1</v>
      </c>
      <c r="AA19" s="87">
        <f t="shared" si="16"/>
        <v>45.603</v>
      </c>
      <c r="AB19" s="90">
        <f t="shared" si="17"/>
        <v>1</v>
      </c>
    </row>
    <row r="20" spans="3:28" s="85" customFormat="1" ht="23.25" customHeight="1">
      <c r="C20" s="95" t="s">
        <v>148</v>
      </c>
      <c r="D20" s="98" t="s">
        <v>175</v>
      </c>
      <c r="E20" s="29">
        <v>25</v>
      </c>
      <c r="F20" s="29">
        <v>155</v>
      </c>
      <c r="G20" s="97">
        <v>3875</v>
      </c>
      <c r="H20" s="22"/>
      <c r="I20" s="3">
        <f t="shared" si="0"/>
        <v>47</v>
      </c>
      <c r="J20" s="2">
        <f t="shared" si="1"/>
        <v>30</v>
      </c>
      <c r="K20" s="8">
        <f t="shared" si="2"/>
        <v>21</v>
      </c>
      <c r="L20" s="9"/>
      <c r="M20" s="5">
        <f t="shared" si="3"/>
        <v>95</v>
      </c>
      <c r="N20" s="4">
        <f t="shared" si="4"/>
        <v>61</v>
      </c>
      <c r="O20" s="4">
        <f t="shared" si="5"/>
        <v>42</v>
      </c>
      <c r="P20" s="86"/>
      <c r="Q20" s="87">
        <f t="shared" si="6"/>
        <v>20.268</v>
      </c>
      <c r="R20" s="90">
        <f t="shared" si="7"/>
        <v>0.5</v>
      </c>
      <c r="S20" s="87">
        <f t="shared" si="8"/>
        <v>31.669</v>
      </c>
      <c r="T20" s="90">
        <f t="shared" si="9"/>
        <v>0.5</v>
      </c>
      <c r="U20" s="87">
        <f t="shared" si="10"/>
        <v>45.603</v>
      </c>
      <c r="V20" s="90">
        <f t="shared" si="11"/>
        <v>0.5</v>
      </c>
      <c r="W20" s="89">
        <f t="shared" si="12"/>
        <v>20.268</v>
      </c>
      <c r="X20" s="90">
        <f t="shared" si="13"/>
        <v>1</v>
      </c>
      <c r="Y20" s="87">
        <f t="shared" si="14"/>
        <v>31.669</v>
      </c>
      <c r="Z20" s="90">
        <f t="shared" si="15"/>
        <v>1</v>
      </c>
      <c r="AA20" s="87">
        <f t="shared" si="16"/>
        <v>45.603</v>
      </c>
      <c r="AB20" s="90">
        <f t="shared" si="17"/>
        <v>1</v>
      </c>
    </row>
    <row r="21" spans="3:28" s="85" customFormat="1" ht="23.25" customHeight="1">
      <c r="C21" s="95" t="s">
        <v>149</v>
      </c>
      <c r="D21" s="98" t="s">
        <v>176</v>
      </c>
      <c r="E21" s="29">
        <v>123</v>
      </c>
      <c r="F21" s="29">
        <v>215</v>
      </c>
      <c r="G21" s="97">
        <v>26445</v>
      </c>
      <c r="H21" s="22"/>
      <c r="I21" s="3">
        <f t="shared" si="0"/>
        <v>326</v>
      </c>
      <c r="J21" s="2">
        <f t="shared" si="1"/>
        <v>208</v>
      </c>
      <c r="K21" s="8">
        <f t="shared" si="2"/>
        <v>144</v>
      </c>
      <c r="L21" s="9"/>
      <c r="M21" s="5">
        <f t="shared" si="3"/>
        <v>652</v>
      </c>
      <c r="N21" s="4">
        <f t="shared" si="4"/>
        <v>417</v>
      </c>
      <c r="O21" s="4">
        <f t="shared" si="5"/>
        <v>289</v>
      </c>
      <c r="P21" s="86"/>
      <c r="Q21" s="87">
        <f t="shared" si="6"/>
        <v>20.268</v>
      </c>
      <c r="R21" s="90">
        <f t="shared" si="7"/>
        <v>0.5</v>
      </c>
      <c r="S21" s="87">
        <f t="shared" si="8"/>
        <v>31.669</v>
      </c>
      <c r="T21" s="90">
        <f t="shared" si="9"/>
        <v>0.5</v>
      </c>
      <c r="U21" s="87">
        <f t="shared" si="10"/>
        <v>45.603</v>
      </c>
      <c r="V21" s="90">
        <f t="shared" si="11"/>
        <v>0.5</v>
      </c>
      <c r="W21" s="89">
        <f t="shared" si="12"/>
        <v>20.268</v>
      </c>
      <c r="X21" s="90">
        <f t="shared" si="13"/>
        <v>1</v>
      </c>
      <c r="Y21" s="87">
        <f t="shared" si="14"/>
        <v>31.669</v>
      </c>
      <c r="Z21" s="90">
        <f t="shared" si="15"/>
        <v>1</v>
      </c>
      <c r="AA21" s="87">
        <f t="shared" si="16"/>
        <v>45.603</v>
      </c>
      <c r="AB21" s="90">
        <f t="shared" si="17"/>
        <v>1</v>
      </c>
    </row>
    <row r="22" spans="3:28" s="85" customFormat="1" ht="11.25" customHeight="1">
      <c r="C22" s="91" t="s">
        <v>150</v>
      </c>
      <c r="D22" s="91" t="s">
        <v>177</v>
      </c>
      <c r="E22" s="29">
        <v>223</v>
      </c>
      <c r="F22" s="29">
        <v>99</v>
      </c>
      <c r="G22" s="94">
        <v>22141</v>
      </c>
      <c r="H22" s="22"/>
      <c r="I22" s="3">
        <f t="shared" si="0"/>
        <v>273</v>
      </c>
      <c r="J22" s="2">
        <f t="shared" si="1"/>
        <v>174</v>
      </c>
      <c r="K22" s="8">
        <f t="shared" si="2"/>
        <v>121</v>
      </c>
      <c r="L22" s="9"/>
      <c r="M22" s="5">
        <f t="shared" si="3"/>
        <v>546</v>
      </c>
      <c r="N22" s="4">
        <f t="shared" si="4"/>
        <v>349</v>
      </c>
      <c r="O22" s="4">
        <f t="shared" si="5"/>
        <v>242</v>
      </c>
      <c r="P22" s="86"/>
      <c r="Q22" s="87">
        <f t="shared" si="6"/>
        <v>20.268</v>
      </c>
      <c r="R22" s="90">
        <f t="shared" si="7"/>
        <v>0.5</v>
      </c>
      <c r="S22" s="87">
        <f t="shared" si="8"/>
        <v>31.669</v>
      </c>
      <c r="T22" s="90">
        <f t="shared" si="9"/>
        <v>0.5</v>
      </c>
      <c r="U22" s="87">
        <f t="shared" si="10"/>
        <v>45.603</v>
      </c>
      <c r="V22" s="90">
        <f t="shared" si="11"/>
        <v>0.5</v>
      </c>
      <c r="W22" s="89">
        <f t="shared" si="12"/>
        <v>20.268</v>
      </c>
      <c r="X22" s="90">
        <f t="shared" si="13"/>
        <v>1</v>
      </c>
      <c r="Y22" s="87">
        <f t="shared" si="14"/>
        <v>31.669</v>
      </c>
      <c r="Z22" s="90">
        <f t="shared" si="15"/>
        <v>1</v>
      </c>
      <c r="AA22" s="87">
        <f t="shared" si="16"/>
        <v>45.603</v>
      </c>
      <c r="AB22" s="90">
        <f t="shared" si="17"/>
        <v>1</v>
      </c>
    </row>
    <row r="23" spans="3:28" s="85" customFormat="1" ht="15" customHeight="1">
      <c r="C23" s="95" t="s">
        <v>151</v>
      </c>
      <c r="D23" s="95" t="s">
        <v>178</v>
      </c>
      <c r="E23" s="29">
        <v>99</v>
      </c>
      <c r="F23" s="29">
        <v>226</v>
      </c>
      <c r="G23" s="94">
        <v>22393</v>
      </c>
      <c r="H23" s="22"/>
      <c r="I23" s="3">
        <f t="shared" si="0"/>
        <v>276</v>
      </c>
      <c r="J23" s="2">
        <f t="shared" si="1"/>
        <v>176</v>
      </c>
      <c r="K23" s="8">
        <f t="shared" si="2"/>
        <v>122</v>
      </c>
      <c r="L23" s="9"/>
      <c r="M23" s="5">
        <f t="shared" si="3"/>
        <v>552</v>
      </c>
      <c r="N23" s="4">
        <f t="shared" si="4"/>
        <v>353</v>
      </c>
      <c r="O23" s="4">
        <f t="shared" si="5"/>
        <v>245</v>
      </c>
      <c r="P23" s="86"/>
      <c r="Q23" s="87">
        <f t="shared" si="6"/>
        <v>20.268</v>
      </c>
      <c r="R23" s="90">
        <f t="shared" si="7"/>
        <v>0.5</v>
      </c>
      <c r="S23" s="87">
        <f t="shared" si="8"/>
        <v>31.669</v>
      </c>
      <c r="T23" s="90">
        <f t="shared" si="9"/>
        <v>0.5</v>
      </c>
      <c r="U23" s="87">
        <f t="shared" si="10"/>
        <v>45.603</v>
      </c>
      <c r="V23" s="90">
        <f t="shared" si="11"/>
        <v>0.5</v>
      </c>
      <c r="W23" s="89">
        <f t="shared" si="12"/>
        <v>20.268</v>
      </c>
      <c r="X23" s="90">
        <f t="shared" si="13"/>
        <v>1</v>
      </c>
      <c r="Y23" s="87">
        <f t="shared" si="14"/>
        <v>31.669</v>
      </c>
      <c r="Z23" s="90">
        <f t="shared" si="15"/>
        <v>1</v>
      </c>
      <c r="AA23" s="87">
        <f t="shared" si="16"/>
        <v>45.603</v>
      </c>
      <c r="AB23" s="90">
        <f t="shared" si="17"/>
        <v>1</v>
      </c>
    </row>
    <row r="24" spans="3:28" s="85" customFormat="1" ht="24.75" customHeight="1">
      <c r="C24" s="98" t="s">
        <v>152</v>
      </c>
      <c r="D24" s="98" t="s">
        <v>179</v>
      </c>
      <c r="E24" s="100">
        <v>107</v>
      </c>
      <c r="F24" s="100">
        <v>218</v>
      </c>
      <c r="G24" s="97">
        <v>23290</v>
      </c>
      <c r="H24" s="22"/>
      <c r="I24" s="3">
        <f t="shared" si="0"/>
        <v>287</v>
      </c>
      <c r="J24" s="2">
        <f t="shared" si="1"/>
        <v>183</v>
      </c>
      <c r="K24" s="8">
        <f t="shared" si="2"/>
        <v>127</v>
      </c>
      <c r="L24" s="9"/>
      <c r="M24" s="5">
        <f t="shared" si="3"/>
        <v>574</v>
      </c>
      <c r="N24" s="4">
        <f t="shared" si="4"/>
        <v>367</v>
      </c>
      <c r="O24" s="4">
        <f t="shared" si="5"/>
        <v>255</v>
      </c>
      <c r="P24" s="86"/>
      <c r="Q24" s="87">
        <f t="shared" si="6"/>
        <v>20.268</v>
      </c>
      <c r="R24" s="90">
        <f t="shared" si="7"/>
        <v>0.5</v>
      </c>
      <c r="S24" s="87">
        <f t="shared" si="8"/>
        <v>31.669</v>
      </c>
      <c r="T24" s="90">
        <f t="shared" si="9"/>
        <v>0.5</v>
      </c>
      <c r="U24" s="87">
        <f t="shared" si="10"/>
        <v>45.603</v>
      </c>
      <c r="V24" s="90">
        <f t="shared" si="11"/>
        <v>0.5</v>
      </c>
      <c r="W24" s="89">
        <f t="shared" si="12"/>
        <v>20.268</v>
      </c>
      <c r="X24" s="90">
        <f t="shared" si="13"/>
        <v>1</v>
      </c>
      <c r="Y24" s="87">
        <f t="shared" si="14"/>
        <v>31.669</v>
      </c>
      <c r="Z24" s="90">
        <f t="shared" si="15"/>
        <v>1</v>
      </c>
      <c r="AA24" s="87">
        <f t="shared" si="16"/>
        <v>45.603</v>
      </c>
      <c r="AB24" s="90">
        <f t="shared" si="17"/>
        <v>1</v>
      </c>
    </row>
    <row r="25" spans="3:28" s="85" customFormat="1" ht="23.25" customHeight="1">
      <c r="C25" s="98" t="s">
        <v>153</v>
      </c>
      <c r="D25" s="98" t="s">
        <v>180</v>
      </c>
      <c r="E25" s="101">
        <v>107</v>
      </c>
      <c r="F25" s="101">
        <v>89</v>
      </c>
      <c r="G25" s="97">
        <v>9523</v>
      </c>
      <c r="H25" s="22"/>
      <c r="I25" s="3">
        <f t="shared" si="0"/>
        <v>117</v>
      </c>
      <c r="J25" s="2">
        <f t="shared" si="1"/>
        <v>75</v>
      </c>
      <c r="K25" s="8">
        <f t="shared" si="2"/>
        <v>52</v>
      </c>
      <c r="L25" s="9"/>
      <c r="M25" s="5">
        <f t="shared" si="3"/>
        <v>234</v>
      </c>
      <c r="N25" s="4">
        <f t="shared" si="4"/>
        <v>150</v>
      </c>
      <c r="O25" s="4">
        <f t="shared" si="5"/>
        <v>104</v>
      </c>
      <c r="P25" s="86"/>
      <c r="Q25" s="87">
        <f t="shared" si="6"/>
        <v>20.268</v>
      </c>
      <c r="R25" s="90">
        <f t="shared" si="7"/>
        <v>0.5</v>
      </c>
      <c r="S25" s="87">
        <f t="shared" si="8"/>
        <v>31.669</v>
      </c>
      <c r="T25" s="90">
        <f t="shared" si="9"/>
        <v>0.5</v>
      </c>
      <c r="U25" s="87">
        <f t="shared" si="10"/>
        <v>45.603</v>
      </c>
      <c r="V25" s="90">
        <f t="shared" si="11"/>
        <v>0.5</v>
      </c>
      <c r="W25" s="89">
        <f t="shared" si="12"/>
        <v>20.268</v>
      </c>
      <c r="X25" s="90">
        <f t="shared" si="13"/>
        <v>1</v>
      </c>
      <c r="Y25" s="87">
        <f t="shared" si="14"/>
        <v>31.669</v>
      </c>
      <c r="Z25" s="90">
        <f t="shared" si="15"/>
        <v>1</v>
      </c>
      <c r="AA25" s="87">
        <f t="shared" si="16"/>
        <v>45.603</v>
      </c>
      <c r="AB25" s="90">
        <f t="shared" si="17"/>
        <v>1</v>
      </c>
    </row>
    <row r="26" spans="3:28" s="85" customFormat="1" ht="11.25" customHeight="1">
      <c r="C26" s="95" t="s">
        <v>154</v>
      </c>
      <c r="D26" s="96" t="s">
        <v>181</v>
      </c>
      <c r="E26" s="29">
        <v>125</v>
      </c>
      <c r="F26" s="29">
        <v>50</v>
      </c>
      <c r="G26" s="97">
        <v>6250</v>
      </c>
      <c r="H26" s="22"/>
      <c r="I26" s="3">
        <f t="shared" si="0"/>
        <v>77</v>
      </c>
      <c r="J26" s="2">
        <f t="shared" si="1"/>
        <v>49</v>
      </c>
      <c r="K26" s="8">
        <f t="shared" si="2"/>
        <v>34</v>
      </c>
      <c r="L26" s="9"/>
      <c r="M26" s="5">
        <f t="shared" si="3"/>
        <v>154</v>
      </c>
      <c r="N26" s="4">
        <f t="shared" si="4"/>
        <v>98</v>
      </c>
      <c r="O26" s="4">
        <f t="shared" si="5"/>
        <v>68</v>
      </c>
      <c r="P26" s="86"/>
      <c r="Q26" s="87">
        <f t="shared" si="6"/>
        <v>20.268</v>
      </c>
      <c r="R26" s="90">
        <f t="shared" si="7"/>
        <v>0.5</v>
      </c>
      <c r="S26" s="87">
        <f t="shared" si="8"/>
        <v>31.669</v>
      </c>
      <c r="T26" s="90">
        <f t="shared" si="9"/>
        <v>0.5</v>
      </c>
      <c r="U26" s="87">
        <f t="shared" si="10"/>
        <v>45.603</v>
      </c>
      <c r="V26" s="90">
        <f t="shared" si="11"/>
        <v>0.5</v>
      </c>
      <c r="W26" s="89">
        <f t="shared" si="12"/>
        <v>20.268</v>
      </c>
      <c r="X26" s="90">
        <f t="shared" si="13"/>
        <v>1</v>
      </c>
      <c r="Y26" s="87">
        <f t="shared" si="14"/>
        <v>31.669</v>
      </c>
      <c r="Z26" s="90">
        <f t="shared" si="15"/>
        <v>1</v>
      </c>
      <c r="AA26" s="87">
        <f t="shared" si="16"/>
        <v>45.603</v>
      </c>
      <c r="AB26" s="90">
        <f t="shared" si="17"/>
        <v>1</v>
      </c>
    </row>
    <row r="27" spans="3:28" s="85" customFormat="1" ht="23.25" customHeight="1">
      <c r="C27" s="95" t="s">
        <v>155</v>
      </c>
      <c r="D27" s="98" t="s">
        <v>182</v>
      </c>
      <c r="E27" s="29">
        <v>123</v>
      </c>
      <c r="F27" s="29">
        <v>155</v>
      </c>
      <c r="G27" s="97">
        <v>19065</v>
      </c>
      <c r="H27" s="22"/>
      <c r="I27" s="3">
        <f t="shared" si="0"/>
        <v>235</v>
      </c>
      <c r="J27" s="2">
        <f t="shared" si="1"/>
        <v>150</v>
      </c>
      <c r="K27" s="8">
        <f t="shared" si="2"/>
        <v>104</v>
      </c>
      <c r="L27" s="9"/>
      <c r="M27" s="5">
        <f t="shared" si="3"/>
        <v>470</v>
      </c>
      <c r="N27" s="4">
        <f t="shared" si="4"/>
        <v>301</v>
      </c>
      <c r="O27" s="4">
        <f t="shared" si="5"/>
        <v>209</v>
      </c>
      <c r="P27" s="86"/>
      <c r="Q27" s="87">
        <f t="shared" si="6"/>
        <v>20.268</v>
      </c>
      <c r="R27" s="90">
        <f t="shared" si="7"/>
        <v>0.5</v>
      </c>
      <c r="S27" s="87">
        <f t="shared" si="8"/>
        <v>31.669</v>
      </c>
      <c r="T27" s="90">
        <f t="shared" si="9"/>
        <v>0.5</v>
      </c>
      <c r="U27" s="87">
        <f t="shared" si="10"/>
        <v>45.603</v>
      </c>
      <c r="V27" s="90">
        <f t="shared" si="11"/>
        <v>0.5</v>
      </c>
      <c r="W27" s="89">
        <f t="shared" si="12"/>
        <v>20.268</v>
      </c>
      <c r="X27" s="90">
        <f t="shared" si="13"/>
        <v>1</v>
      </c>
      <c r="Y27" s="87">
        <f t="shared" si="14"/>
        <v>31.669</v>
      </c>
      <c r="Z27" s="90">
        <f t="shared" si="15"/>
        <v>1</v>
      </c>
      <c r="AA27" s="87">
        <f t="shared" si="16"/>
        <v>45.603</v>
      </c>
      <c r="AB27" s="90">
        <f t="shared" si="17"/>
        <v>1</v>
      </c>
    </row>
    <row r="28" spans="3:28" s="85" customFormat="1" ht="11.25" customHeight="1">
      <c r="C28" s="91" t="s">
        <v>156</v>
      </c>
      <c r="D28" s="1" t="s">
        <v>172</v>
      </c>
      <c r="E28" s="29">
        <v>99</v>
      </c>
      <c r="F28" s="29">
        <v>124</v>
      </c>
      <c r="G28" s="102">
        <v>12276</v>
      </c>
      <c r="H28" s="22"/>
      <c r="I28" s="3">
        <f t="shared" si="0"/>
        <v>151</v>
      </c>
      <c r="J28" s="2">
        <f t="shared" si="1"/>
        <v>96</v>
      </c>
      <c r="K28" s="8">
        <f t="shared" si="2"/>
        <v>67</v>
      </c>
      <c r="L28" s="9"/>
      <c r="M28" s="5">
        <f t="shared" si="3"/>
        <v>302</v>
      </c>
      <c r="N28" s="4">
        <f t="shared" si="4"/>
        <v>193</v>
      </c>
      <c r="O28" s="4">
        <f t="shared" si="5"/>
        <v>134</v>
      </c>
      <c r="P28" s="86"/>
      <c r="Q28" s="87">
        <f t="shared" si="6"/>
        <v>20.268</v>
      </c>
      <c r="R28" s="90">
        <f t="shared" si="7"/>
        <v>0.5</v>
      </c>
      <c r="S28" s="87">
        <f t="shared" si="8"/>
        <v>31.669</v>
      </c>
      <c r="T28" s="90">
        <f t="shared" si="9"/>
        <v>0.5</v>
      </c>
      <c r="U28" s="87">
        <f t="shared" si="10"/>
        <v>45.603</v>
      </c>
      <c r="V28" s="90">
        <f t="shared" si="11"/>
        <v>0.5</v>
      </c>
      <c r="W28" s="89">
        <f t="shared" si="12"/>
        <v>20.268</v>
      </c>
      <c r="X28" s="90">
        <f t="shared" si="13"/>
        <v>1</v>
      </c>
      <c r="Y28" s="87">
        <f t="shared" si="14"/>
        <v>31.669</v>
      </c>
      <c r="Z28" s="90">
        <f t="shared" si="15"/>
        <v>1</v>
      </c>
      <c r="AA28" s="87">
        <f t="shared" si="16"/>
        <v>45.603</v>
      </c>
      <c r="AB28" s="90">
        <f t="shared" si="17"/>
        <v>1</v>
      </c>
    </row>
    <row r="29" spans="3:28" s="85" customFormat="1" ht="21" customHeight="1" thickBot="1">
      <c r="C29" s="132" t="s">
        <v>162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4"/>
      <c r="P29" s="86"/>
      <c r="Q29" s="87"/>
      <c r="R29" s="88"/>
      <c r="S29" s="87"/>
      <c r="T29" s="88"/>
      <c r="U29" s="87"/>
      <c r="V29" s="88"/>
      <c r="W29" s="89"/>
      <c r="X29" s="88"/>
      <c r="Y29" s="87"/>
      <c r="Z29" s="88"/>
      <c r="AA29" s="87"/>
      <c r="AB29" s="88"/>
    </row>
    <row r="30" spans="3:28" s="85" customFormat="1" ht="11.25" customHeight="1" thickTop="1">
      <c r="C30" s="4" t="s">
        <v>157</v>
      </c>
      <c r="D30" s="52" t="s">
        <v>163</v>
      </c>
      <c r="E30" s="32">
        <v>57</v>
      </c>
      <c r="F30" s="30">
        <v>139</v>
      </c>
      <c r="G30" s="57">
        <v>7923</v>
      </c>
      <c r="H30" s="22"/>
      <c r="I30" s="3">
        <f>ROUNDDOWN((((G30/Q30)*0.5)*R30),0)</f>
        <v>97</v>
      </c>
      <c r="J30" s="2">
        <f>ROUNDDOWN((((G30/S30)*0.5)*T30),0)</f>
        <v>62</v>
      </c>
      <c r="K30" s="8">
        <f>ROUNDDOWN((((G30/U30)*0.5)*V30),0)</f>
        <v>43</v>
      </c>
      <c r="L30" s="9"/>
      <c r="M30" s="5">
        <f>ROUNDDOWN((((G30/W30)*0.5)*X30),0)</f>
        <v>195</v>
      </c>
      <c r="N30" s="4">
        <f>ROUNDDOWN((((G30/Y30)*0.5)*Z30),0)</f>
        <v>125</v>
      </c>
      <c r="O30" s="4">
        <f>ROUNDDOWN((((G30/AA30)*0.5)*AB30),0)</f>
        <v>86</v>
      </c>
      <c r="P30" s="86"/>
      <c r="Q30" s="87">
        <f>$Q$7</f>
        <v>20.268</v>
      </c>
      <c r="R30" s="90">
        <f>MINA($R$7,100)</f>
        <v>0.5</v>
      </c>
      <c r="S30" s="87">
        <f>$S$7</f>
        <v>31.669</v>
      </c>
      <c r="T30" s="90">
        <f>MINA($T$7,100%)</f>
        <v>0.5</v>
      </c>
      <c r="U30" s="87">
        <f>$U$7</f>
        <v>45.603</v>
      </c>
      <c r="V30" s="90">
        <f>MINA($V$7,100%)</f>
        <v>0.5</v>
      </c>
      <c r="W30" s="89">
        <f>$W$7</f>
        <v>20.268</v>
      </c>
      <c r="X30" s="90">
        <f>MINA($X$7,100%)</f>
        <v>1</v>
      </c>
      <c r="Y30" s="87">
        <f>$Y$7</f>
        <v>31.669</v>
      </c>
      <c r="Z30" s="90">
        <f>MINA($Z$7,100%)</f>
        <v>1</v>
      </c>
      <c r="AA30" s="87">
        <f>$AA$7</f>
        <v>45.603</v>
      </c>
      <c r="AB30" s="90">
        <f>MINA($AB$7,100%)</f>
        <v>1</v>
      </c>
    </row>
    <row r="31" spans="3:28" s="85" customFormat="1" ht="11.25" customHeight="1">
      <c r="C31" s="4" t="s">
        <v>158</v>
      </c>
      <c r="D31" s="103" t="s">
        <v>164</v>
      </c>
      <c r="E31" s="32">
        <v>125</v>
      </c>
      <c r="F31" s="30">
        <v>25</v>
      </c>
      <c r="G31" s="57">
        <v>3125</v>
      </c>
      <c r="H31" s="22"/>
      <c r="I31" s="3">
        <f>ROUNDDOWN((((G31/Q31)*0.5)*R31),0)</f>
        <v>38</v>
      </c>
      <c r="J31" s="2">
        <f>ROUNDDOWN((((G31/S31)*0.5)*T31),0)</f>
        <v>24</v>
      </c>
      <c r="K31" s="8">
        <f>ROUNDDOWN((((G31/U31)*0.5)*V31),0)</f>
        <v>17</v>
      </c>
      <c r="L31" s="9"/>
      <c r="M31" s="5">
        <f>ROUNDDOWN((((G31/W31)*0.5)*X31),0)</f>
        <v>77</v>
      </c>
      <c r="N31" s="4">
        <f>ROUNDDOWN((((G31/Y31)*0.5)*Z31),0)</f>
        <v>49</v>
      </c>
      <c r="O31" s="4">
        <f>ROUNDDOWN((((G31/AA31)*0.5)*AB31),0)</f>
        <v>34</v>
      </c>
      <c r="P31" s="86"/>
      <c r="Q31" s="87">
        <f>$Q$7</f>
        <v>20.268</v>
      </c>
      <c r="R31" s="90">
        <f>MINA($R$7,100)</f>
        <v>0.5</v>
      </c>
      <c r="S31" s="87">
        <f>$S$7</f>
        <v>31.669</v>
      </c>
      <c r="T31" s="90">
        <f>MINA($T$7,100%)</f>
        <v>0.5</v>
      </c>
      <c r="U31" s="87">
        <f>$U$7</f>
        <v>45.603</v>
      </c>
      <c r="V31" s="90">
        <f>MINA($V$7,100%)</f>
        <v>0.5</v>
      </c>
      <c r="W31" s="89">
        <f>$W$7</f>
        <v>20.268</v>
      </c>
      <c r="X31" s="90">
        <f>MINA($X$7,100%)</f>
        <v>1</v>
      </c>
      <c r="Y31" s="87">
        <f>$Y$7</f>
        <v>31.669</v>
      </c>
      <c r="Z31" s="90">
        <f>MINA($Z$7,100%)</f>
        <v>1</v>
      </c>
      <c r="AA31" s="87">
        <f>$AA$7</f>
        <v>45.603</v>
      </c>
      <c r="AB31" s="90">
        <f>MINA($AB$7,100%)</f>
        <v>1</v>
      </c>
    </row>
    <row r="32" spans="3:28" s="85" customFormat="1" ht="11.25" customHeight="1">
      <c r="C32" s="4" t="s">
        <v>159</v>
      </c>
      <c r="D32" s="103" t="s">
        <v>165</v>
      </c>
      <c r="E32" s="32">
        <v>43</v>
      </c>
      <c r="F32" s="30">
        <v>127</v>
      </c>
      <c r="G32" s="104">
        <v>5461</v>
      </c>
      <c r="H32" s="22"/>
      <c r="I32" s="3">
        <f>ROUNDDOWN((((G32/Q32)*0.5)*R32),0)</f>
        <v>67</v>
      </c>
      <c r="J32" s="2">
        <f>ROUNDDOWN((((G32/S32)*0.5)*T32),0)</f>
        <v>43</v>
      </c>
      <c r="K32" s="8">
        <f>ROUNDDOWN((((G32/U32)*0.5)*V32),0)</f>
        <v>29</v>
      </c>
      <c r="L32" s="9"/>
      <c r="M32" s="5">
        <f>ROUNDDOWN((((G32/W32)*0.5)*X32),0)</f>
        <v>134</v>
      </c>
      <c r="N32" s="4">
        <f>ROUNDDOWN((((G32/Y32)*0.5)*Z32),0)</f>
        <v>86</v>
      </c>
      <c r="O32" s="4">
        <f>ROUNDDOWN((((G32/AA32)*0.5)*AB32),0)</f>
        <v>59</v>
      </c>
      <c r="P32" s="86"/>
      <c r="Q32" s="87">
        <f>$Q$7</f>
        <v>20.268</v>
      </c>
      <c r="R32" s="90">
        <f>MINA($R$7,100)</f>
        <v>0.5</v>
      </c>
      <c r="S32" s="87">
        <f>$S$7</f>
        <v>31.669</v>
      </c>
      <c r="T32" s="90">
        <f>MINA($T$7,100%)</f>
        <v>0.5</v>
      </c>
      <c r="U32" s="87">
        <f>$U$7</f>
        <v>45.603</v>
      </c>
      <c r="V32" s="90">
        <f>MINA($V$7,100%)</f>
        <v>0.5</v>
      </c>
      <c r="W32" s="89">
        <f>$W$7</f>
        <v>20.268</v>
      </c>
      <c r="X32" s="90">
        <f>MINA($X$7,100%)</f>
        <v>1</v>
      </c>
      <c r="Y32" s="87">
        <f>$Y$7</f>
        <v>31.669</v>
      </c>
      <c r="Z32" s="90">
        <f>MINA($Z$7,100%)</f>
        <v>1</v>
      </c>
      <c r="AA32" s="87">
        <f>$AA$7</f>
        <v>45.603</v>
      </c>
      <c r="AB32" s="90">
        <f>MINA($AB$7,100%)</f>
        <v>1</v>
      </c>
    </row>
    <row r="33" spans="3:28" s="85" customFormat="1" ht="11.25" customHeight="1">
      <c r="C33" s="4" t="s">
        <v>160</v>
      </c>
      <c r="D33" s="105" t="s">
        <v>166</v>
      </c>
      <c r="E33" s="32">
        <v>46</v>
      </c>
      <c r="F33" s="30">
        <v>61</v>
      </c>
      <c r="G33" s="104">
        <v>2806</v>
      </c>
      <c r="H33" s="22"/>
      <c r="I33" s="3">
        <f>ROUNDDOWN((((G33/Q33)*0.5)*R33),0)</f>
        <v>34</v>
      </c>
      <c r="J33" s="2">
        <f>ROUNDDOWN((((G33/S33)*0.5)*T33),0)</f>
        <v>22</v>
      </c>
      <c r="K33" s="8">
        <f>ROUNDDOWN((((G33/U33)*0.5)*V33),0)</f>
        <v>15</v>
      </c>
      <c r="L33" s="9"/>
      <c r="M33" s="5">
        <f>ROUNDDOWN((((G33/W33)*0.5)*X33),0)</f>
        <v>69</v>
      </c>
      <c r="N33" s="4">
        <f>ROUNDDOWN((((G33/Y33)*0.5)*Z33),0)</f>
        <v>44</v>
      </c>
      <c r="O33" s="4">
        <f>ROUNDDOWN((((G33/AA33)*0.5)*AB33),0)</f>
        <v>30</v>
      </c>
      <c r="P33" s="86"/>
      <c r="Q33" s="87">
        <f>$Q$7</f>
        <v>20.268</v>
      </c>
      <c r="R33" s="90">
        <f>MINA($R$7,100)</f>
        <v>0.5</v>
      </c>
      <c r="S33" s="87">
        <f>$S$7</f>
        <v>31.669</v>
      </c>
      <c r="T33" s="90">
        <f>MINA($T$7,100%)</f>
        <v>0.5</v>
      </c>
      <c r="U33" s="87">
        <f>$U$7</f>
        <v>45.603</v>
      </c>
      <c r="V33" s="90">
        <f>MINA($V$7,100%)</f>
        <v>0.5</v>
      </c>
      <c r="W33" s="89">
        <f>$W$7</f>
        <v>20.268</v>
      </c>
      <c r="X33" s="90">
        <f>MINA($X$7,100%)</f>
        <v>1</v>
      </c>
      <c r="Y33" s="87">
        <f>$Y$7</f>
        <v>31.669</v>
      </c>
      <c r="Z33" s="90">
        <f>MINA($Z$7,100%)</f>
        <v>1</v>
      </c>
      <c r="AA33" s="87">
        <f>$AA$7</f>
        <v>45.603</v>
      </c>
      <c r="AB33" s="90">
        <f>MINA($AB$7,100%)</f>
        <v>1</v>
      </c>
    </row>
    <row r="34" spans="3:28" ht="21" customHeight="1">
      <c r="C34" s="119" t="s">
        <v>91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  <c r="R34" s="17"/>
      <c r="T34" s="17"/>
      <c r="V34" s="17"/>
      <c r="W34" s="15"/>
      <c r="X34" s="17"/>
      <c r="Z34" s="17"/>
      <c r="AB34" s="17"/>
    </row>
    <row r="35" spans="3:28" ht="18.75" customHeight="1" thickBot="1">
      <c r="C35" s="122" t="s">
        <v>92</v>
      </c>
      <c r="D35" s="123"/>
      <c r="E35" s="123"/>
      <c r="F35" s="123"/>
      <c r="G35" s="124"/>
      <c r="H35" s="123"/>
      <c r="I35" s="123"/>
      <c r="J35" s="123"/>
      <c r="K35" s="123"/>
      <c r="L35" s="123"/>
      <c r="M35" s="123"/>
      <c r="N35" s="123"/>
      <c r="O35" s="125"/>
      <c r="R35" s="17"/>
      <c r="T35" s="17"/>
      <c r="V35" s="17"/>
      <c r="W35" s="15"/>
      <c r="X35" s="17"/>
      <c r="Z35" s="17"/>
      <c r="AB35" s="17"/>
    </row>
    <row r="36" spans="3:28" ht="11.25" customHeight="1" thickTop="1">
      <c r="C36" s="4" t="s">
        <v>63</v>
      </c>
      <c r="D36" s="52" t="s">
        <v>97</v>
      </c>
      <c r="E36" s="32">
        <v>50</v>
      </c>
      <c r="F36" s="30">
        <v>50</v>
      </c>
      <c r="G36" s="57">
        <v>2500</v>
      </c>
      <c r="H36" s="22"/>
      <c r="I36" s="3">
        <f>ROUNDDOWN((((G36/Q36)*0.5)*R36),0)</f>
        <v>30</v>
      </c>
      <c r="J36" s="2">
        <f>ROUNDDOWN((((G36/S36)*0.5)*T36),0)</f>
        <v>19</v>
      </c>
      <c r="K36" s="8">
        <f>ROUNDDOWN((((G36/U36)*0.5)*V36),0)</f>
        <v>13</v>
      </c>
      <c r="L36" s="9"/>
      <c r="M36" s="5">
        <f>ROUNDDOWN((((G36/W36)*0.5)*X36),0)</f>
        <v>61</v>
      </c>
      <c r="N36" s="4">
        <f>ROUNDDOWN((((G36/Y36)*0.5)*Z36),0)</f>
        <v>39</v>
      </c>
      <c r="O36" s="4">
        <f>ROUNDDOWN((((G36/AA36)*0.5)*AB36),0)</f>
        <v>27</v>
      </c>
      <c r="Q36" s="16">
        <f aca="true" t="shared" si="18" ref="Q36:Q65">$Q$7</f>
        <v>20.268</v>
      </c>
      <c r="R36" s="18">
        <f aca="true" t="shared" si="19" ref="R36:R55">MINA($R$7,100)</f>
        <v>0.5</v>
      </c>
      <c r="S36" s="16">
        <f aca="true" t="shared" si="20" ref="S36:S65">$S$7</f>
        <v>31.669</v>
      </c>
      <c r="T36" s="18">
        <f aca="true" t="shared" si="21" ref="T36:T65">MINA($T$7,100%)</f>
        <v>0.5</v>
      </c>
      <c r="U36" s="16">
        <f aca="true" t="shared" si="22" ref="U36:U65">$U$7</f>
        <v>45.603</v>
      </c>
      <c r="V36" s="18">
        <f aca="true" t="shared" si="23" ref="V36:V65">MINA($V$7,100%)</f>
        <v>0.5</v>
      </c>
      <c r="W36" s="15">
        <f aca="true" t="shared" si="24" ref="W36:W65">$W$7</f>
        <v>20.268</v>
      </c>
      <c r="X36" s="18">
        <f aca="true" t="shared" si="25" ref="X36:X65">MINA($X$7,100%)</f>
        <v>1</v>
      </c>
      <c r="Y36" s="16">
        <f aca="true" t="shared" si="26" ref="Y36:Y65">$Y$7</f>
        <v>31.669</v>
      </c>
      <c r="Z36" s="18">
        <f aca="true" t="shared" si="27" ref="Z36:Z65">MINA($Z$7,100%)</f>
        <v>1</v>
      </c>
      <c r="AA36" s="16">
        <f aca="true" t="shared" si="28" ref="AA36:AA65">$AA$7</f>
        <v>45.603</v>
      </c>
      <c r="AB36" s="18">
        <f aca="true" t="shared" si="29" ref="AB36:AB65">MINA($AB$7,100%)</f>
        <v>1</v>
      </c>
    </row>
    <row r="37" spans="3:28" ht="11.25" customHeight="1">
      <c r="C37" s="4" t="s">
        <v>41</v>
      </c>
      <c r="D37" s="52" t="s">
        <v>121</v>
      </c>
      <c r="E37" s="32">
        <v>100</v>
      </c>
      <c r="F37" s="30">
        <v>50</v>
      </c>
      <c r="G37" s="57">
        <v>5000</v>
      </c>
      <c r="H37" s="22"/>
      <c r="I37" s="3">
        <f aca="true" t="shared" si="30" ref="I37:I65">ROUNDDOWN((((G37/Q37)*0.5)*R37),0)</f>
        <v>61</v>
      </c>
      <c r="J37" s="2">
        <f aca="true" t="shared" si="31" ref="J37:J65">ROUNDDOWN((((G37/S37)*0.5)*T37),0)</f>
        <v>39</v>
      </c>
      <c r="K37" s="8">
        <f aca="true" t="shared" si="32" ref="K37:K65">ROUNDDOWN((((G37/U37)*0.5)*V37),0)</f>
        <v>27</v>
      </c>
      <c r="L37" s="9"/>
      <c r="M37" s="5">
        <f aca="true" t="shared" si="33" ref="M37:M65">ROUNDDOWN((((G37/W37)*0.5)*X37),0)</f>
        <v>123</v>
      </c>
      <c r="N37" s="4">
        <f aca="true" t="shared" si="34" ref="N37:N65">ROUNDDOWN((((G37/Y37)*0.5)*Z37),0)</f>
        <v>78</v>
      </c>
      <c r="O37" s="4">
        <f aca="true" t="shared" si="35" ref="O37:O65">ROUNDDOWN((((G37/AA37)*0.5)*AB37),0)</f>
        <v>54</v>
      </c>
      <c r="Q37" s="16">
        <f t="shared" si="18"/>
        <v>20.268</v>
      </c>
      <c r="R37" s="18">
        <f t="shared" si="19"/>
        <v>0.5</v>
      </c>
      <c r="S37" s="16">
        <f t="shared" si="20"/>
        <v>31.669</v>
      </c>
      <c r="T37" s="18">
        <f t="shared" si="21"/>
        <v>0.5</v>
      </c>
      <c r="U37" s="16">
        <f t="shared" si="22"/>
        <v>45.603</v>
      </c>
      <c r="V37" s="18">
        <f t="shared" si="23"/>
        <v>0.5</v>
      </c>
      <c r="W37" s="15">
        <f t="shared" si="24"/>
        <v>20.268</v>
      </c>
      <c r="X37" s="18">
        <f t="shared" si="25"/>
        <v>1</v>
      </c>
      <c r="Y37" s="16">
        <f t="shared" si="26"/>
        <v>31.669</v>
      </c>
      <c r="Z37" s="18">
        <f t="shared" si="27"/>
        <v>1</v>
      </c>
      <c r="AA37" s="16">
        <f t="shared" si="28"/>
        <v>45.603</v>
      </c>
      <c r="AB37" s="18">
        <f t="shared" si="29"/>
        <v>1</v>
      </c>
    </row>
    <row r="38" spans="3:28" ht="11.25" customHeight="1">
      <c r="C38" s="1" t="s">
        <v>42</v>
      </c>
      <c r="D38" s="53" t="s">
        <v>125</v>
      </c>
      <c r="E38" s="29">
        <v>150</v>
      </c>
      <c r="F38" s="30">
        <v>50</v>
      </c>
      <c r="G38" s="57">
        <v>7500</v>
      </c>
      <c r="H38" s="23"/>
      <c r="I38" s="3">
        <f t="shared" si="30"/>
        <v>92</v>
      </c>
      <c r="J38" s="2">
        <f t="shared" si="31"/>
        <v>59</v>
      </c>
      <c r="K38" s="8">
        <f t="shared" si="32"/>
        <v>41</v>
      </c>
      <c r="L38" s="9"/>
      <c r="M38" s="5">
        <f t="shared" si="33"/>
        <v>185</v>
      </c>
      <c r="N38" s="4">
        <f t="shared" si="34"/>
        <v>118</v>
      </c>
      <c r="O38" s="4">
        <f t="shared" si="35"/>
        <v>82</v>
      </c>
      <c r="Q38" s="16">
        <f t="shared" si="18"/>
        <v>20.268</v>
      </c>
      <c r="R38" s="18">
        <f t="shared" si="19"/>
        <v>0.5</v>
      </c>
      <c r="S38" s="16">
        <f t="shared" si="20"/>
        <v>31.669</v>
      </c>
      <c r="T38" s="18">
        <f t="shared" si="21"/>
        <v>0.5</v>
      </c>
      <c r="U38" s="16">
        <f t="shared" si="22"/>
        <v>45.603</v>
      </c>
      <c r="V38" s="18">
        <f t="shared" si="23"/>
        <v>0.5</v>
      </c>
      <c r="W38" s="15">
        <f t="shared" si="24"/>
        <v>20.268</v>
      </c>
      <c r="X38" s="18">
        <f t="shared" si="25"/>
        <v>1</v>
      </c>
      <c r="Y38" s="16">
        <f t="shared" si="26"/>
        <v>31.669</v>
      </c>
      <c r="Z38" s="18">
        <f t="shared" si="27"/>
        <v>1</v>
      </c>
      <c r="AA38" s="16">
        <f t="shared" si="28"/>
        <v>45.603</v>
      </c>
      <c r="AB38" s="18">
        <f t="shared" si="29"/>
        <v>1</v>
      </c>
    </row>
    <row r="39" spans="3:28" ht="11.25" customHeight="1">
      <c r="C39" s="1" t="s">
        <v>43</v>
      </c>
      <c r="D39" s="53" t="s">
        <v>93</v>
      </c>
      <c r="E39" s="29">
        <v>200</v>
      </c>
      <c r="F39" s="30">
        <v>50</v>
      </c>
      <c r="G39" s="57">
        <v>10000</v>
      </c>
      <c r="H39" s="23"/>
      <c r="I39" s="3">
        <f t="shared" si="30"/>
        <v>123</v>
      </c>
      <c r="J39" s="2">
        <f t="shared" si="31"/>
        <v>78</v>
      </c>
      <c r="K39" s="8">
        <f t="shared" si="32"/>
        <v>54</v>
      </c>
      <c r="L39" s="9"/>
      <c r="M39" s="5">
        <f t="shared" si="33"/>
        <v>246</v>
      </c>
      <c r="N39" s="4">
        <f t="shared" si="34"/>
        <v>157</v>
      </c>
      <c r="O39" s="4">
        <f t="shared" si="35"/>
        <v>109</v>
      </c>
      <c r="Q39" s="16">
        <f t="shared" si="18"/>
        <v>20.268</v>
      </c>
      <c r="R39" s="18">
        <f t="shared" si="19"/>
        <v>0.5</v>
      </c>
      <c r="S39" s="16">
        <f t="shared" si="20"/>
        <v>31.669</v>
      </c>
      <c r="T39" s="18">
        <f t="shared" si="21"/>
        <v>0.5</v>
      </c>
      <c r="U39" s="16">
        <f t="shared" si="22"/>
        <v>45.603</v>
      </c>
      <c r="V39" s="18">
        <f t="shared" si="23"/>
        <v>0.5</v>
      </c>
      <c r="W39" s="15">
        <f t="shared" si="24"/>
        <v>20.268</v>
      </c>
      <c r="X39" s="18">
        <f t="shared" si="25"/>
        <v>1</v>
      </c>
      <c r="Y39" s="16">
        <f t="shared" si="26"/>
        <v>31.669</v>
      </c>
      <c r="Z39" s="18">
        <f t="shared" si="27"/>
        <v>1</v>
      </c>
      <c r="AA39" s="16">
        <f t="shared" si="28"/>
        <v>45.603</v>
      </c>
      <c r="AB39" s="18">
        <f t="shared" si="29"/>
        <v>1</v>
      </c>
    </row>
    <row r="40" spans="3:28" ht="11.25" customHeight="1">
      <c r="C40" s="1" t="s">
        <v>44</v>
      </c>
      <c r="D40" s="53" t="s">
        <v>94</v>
      </c>
      <c r="E40" s="29">
        <v>300</v>
      </c>
      <c r="F40" s="30">
        <v>50</v>
      </c>
      <c r="G40" s="57">
        <v>15000</v>
      </c>
      <c r="H40" s="23"/>
      <c r="I40" s="3">
        <f t="shared" si="30"/>
        <v>185</v>
      </c>
      <c r="J40" s="2">
        <f t="shared" si="31"/>
        <v>118</v>
      </c>
      <c r="K40" s="8">
        <f t="shared" si="32"/>
        <v>82</v>
      </c>
      <c r="L40" s="9"/>
      <c r="M40" s="5">
        <f t="shared" si="33"/>
        <v>370</v>
      </c>
      <c r="N40" s="4">
        <f t="shared" si="34"/>
        <v>236</v>
      </c>
      <c r="O40" s="4">
        <f t="shared" si="35"/>
        <v>164</v>
      </c>
      <c r="Q40" s="16">
        <f t="shared" si="18"/>
        <v>20.268</v>
      </c>
      <c r="R40" s="18">
        <f t="shared" si="19"/>
        <v>0.5</v>
      </c>
      <c r="S40" s="16">
        <f t="shared" si="20"/>
        <v>31.669</v>
      </c>
      <c r="T40" s="18">
        <f t="shared" si="21"/>
        <v>0.5</v>
      </c>
      <c r="U40" s="16">
        <f t="shared" si="22"/>
        <v>45.603</v>
      </c>
      <c r="V40" s="18">
        <f t="shared" si="23"/>
        <v>0.5</v>
      </c>
      <c r="W40" s="15">
        <f t="shared" si="24"/>
        <v>20.268</v>
      </c>
      <c r="X40" s="18">
        <f t="shared" si="25"/>
        <v>1</v>
      </c>
      <c r="Y40" s="16">
        <f t="shared" si="26"/>
        <v>31.669</v>
      </c>
      <c r="Z40" s="18">
        <f t="shared" si="27"/>
        <v>1</v>
      </c>
      <c r="AA40" s="16">
        <f t="shared" si="28"/>
        <v>45.603</v>
      </c>
      <c r="AB40" s="18">
        <f t="shared" si="29"/>
        <v>1</v>
      </c>
    </row>
    <row r="41" spans="3:28" ht="11.25" customHeight="1">
      <c r="C41" s="1" t="s">
        <v>45</v>
      </c>
      <c r="D41" s="53" t="s">
        <v>95</v>
      </c>
      <c r="E41" s="29">
        <v>400</v>
      </c>
      <c r="F41" s="30">
        <v>50</v>
      </c>
      <c r="G41" s="57">
        <v>20000</v>
      </c>
      <c r="H41" s="23"/>
      <c r="I41" s="3">
        <f t="shared" si="30"/>
        <v>246</v>
      </c>
      <c r="J41" s="2">
        <f t="shared" si="31"/>
        <v>157</v>
      </c>
      <c r="K41" s="8">
        <f t="shared" si="32"/>
        <v>109</v>
      </c>
      <c r="L41" s="9"/>
      <c r="M41" s="5">
        <f t="shared" si="33"/>
        <v>493</v>
      </c>
      <c r="N41" s="4">
        <f t="shared" si="34"/>
        <v>315</v>
      </c>
      <c r="O41" s="4">
        <f t="shared" si="35"/>
        <v>219</v>
      </c>
      <c r="Q41" s="16">
        <f t="shared" si="18"/>
        <v>20.268</v>
      </c>
      <c r="R41" s="18">
        <f t="shared" si="19"/>
        <v>0.5</v>
      </c>
      <c r="S41" s="16">
        <f t="shared" si="20"/>
        <v>31.669</v>
      </c>
      <c r="T41" s="18">
        <f t="shared" si="21"/>
        <v>0.5</v>
      </c>
      <c r="U41" s="16">
        <f t="shared" si="22"/>
        <v>45.603</v>
      </c>
      <c r="V41" s="18">
        <f t="shared" si="23"/>
        <v>0.5</v>
      </c>
      <c r="W41" s="15">
        <f t="shared" si="24"/>
        <v>20.268</v>
      </c>
      <c r="X41" s="18">
        <f t="shared" si="25"/>
        <v>1</v>
      </c>
      <c r="Y41" s="16">
        <f t="shared" si="26"/>
        <v>31.669</v>
      </c>
      <c r="Z41" s="18">
        <f t="shared" si="27"/>
        <v>1</v>
      </c>
      <c r="AA41" s="16">
        <f t="shared" si="28"/>
        <v>45.603</v>
      </c>
      <c r="AB41" s="18">
        <f t="shared" si="29"/>
        <v>1</v>
      </c>
    </row>
    <row r="42" spans="3:28" ht="11.25" customHeight="1">
      <c r="C42" s="1" t="s">
        <v>46</v>
      </c>
      <c r="D42" s="53" t="s">
        <v>96</v>
      </c>
      <c r="E42" s="29">
        <v>450</v>
      </c>
      <c r="F42" s="30">
        <v>50</v>
      </c>
      <c r="G42" s="57">
        <v>22500</v>
      </c>
      <c r="H42" s="23"/>
      <c r="I42" s="3">
        <f t="shared" si="30"/>
        <v>277</v>
      </c>
      <c r="J42" s="2">
        <f t="shared" si="31"/>
        <v>177</v>
      </c>
      <c r="K42" s="8">
        <f t="shared" si="32"/>
        <v>123</v>
      </c>
      <c r="L42" s="9"/>
      <c r="M42" s="5">
        <f t="shared" si="33"/>
        <v>555</v>
      </c>
      <c r="N42" s="4">
        <f t="shared" si="34"/>
        <v>355</v>
      </c>
      <c r="O42" s="4">
        <f t="shared" si="35"/>
        <v>246</v>
      </c>
      <c r="Q42" s="16">
        <f t="shared" si="18"/>
        <v>20.268</v>
      </c>
      <c r="R42" s="18">
        <f t="shared" si="19"/>
        <v>0.5</v>
      </c>
      <c r="S42" s="16">
        <f t="shared" si="20"/>
        <v>31.669</v>
      </c>
      <c r="T42" s="18">
        <f t="shared" si="21"/>
        <v>0.5</v>
      </c>
      <c r="U42" s="16">
        <f t="shared" si="22"/>
        <v>45.603</v>
      </c>
      <c r="V42" s="18">
        <f t="shared" si="23"/>
        <v>0.5</v>
      </c>
      <c r="W42" s="15">
        <f t="shared" si="24"/>
        <v>20.268</v>
      </c>
      <c r="X42" s="18">
        <f t="shared" si="25"/>
        <v>1</v>
      </c>
      <c r="Y42" s="16">
        <f t="shared" si="26"/>
        <v>31.669</v>
      </c>
      <c r="Z42" s="18">
        <f t="shared" si="27"/>
        <v>1</v>
      </c>
      <c r="AA42" s="16">
        <f t="shared" si="28"/>
        <v>45.603</v>
      </c>
      <c r="AB42" s="18">
        <f t="shared" si="29"/>
        <v>1</v>
      </c>
    </row>
    <row r="43" spans="3:28" ht="11.25" customHeight="1">
      <c r="C43" s="1" t="s">
        <v>47</v>
      </c>
      <c r="D43" s="53" t="s">
        <v>98</v>
      </c>
      <c r="E43" s="29">
        <v>500</v>
      </c>
      <c r="F43" s="30">
        <v>50</v>
      </c>
      <c r="G43" s="57">
        <v>25000</v>
      </c>
      <c r="H43" s="23"/>
      <c r="I43" s="3">
        <f t="shared" si="30"/>
        <v>308</v>
      </c>
      <c r="J43" s="2">
        <f t="shared" si="31"/>
        <v>197</v>
      </c>
      <c r="K43" s="8">
        <f t="shared" si="32"/>
        <v>137</v>
      </c>
      <c r="L43" s="9"/>
      <c r="M43" s="5">
        <f t="shared" si="33"/>
        <v>616</v>
      </c>
      <c r="N43" s="4">
        <f t="shared" si="34"/>
        <v>394</v>
      </c>
      <c r="O43" s="4">
        <f t="shared" si="35"/>
        <v>274</v>
      </c>
      <c r="Q43" s="16">
        <f t="shared" si="18"/>
        <v>20.268</v>
      </c>
      <c r="R43" s="18">
        <f t="shared" si="19"/>
        <v>0.5</v>
      </c>
      <c r="S43" s="16">
        <f t="shared" si="20"/>
        <v>31.669</v>
      </c>
      <c r="T43" s="18">
        <f t="shared" si="21"/>
        <v>0.5</v>
      </c>
      <c r="U43" s="16">
        <f t="shared" si="22"/>
        <v>45.603</v>
      </c>
      <c r="V43" s="18">
        <f t="shared" si="23"/>
        <v>0.5</v>
      </c>
      <c r="W43" s="15">
        <f t="shared" si="24"/>
        <v>20.268</v>
      </c>
      <c r="X43" s="18">
        <f t="shared" si="25"/>
        <v>1</v>
      </c>
      <c r="Y43" s="16">
        <f t="shared" si="26"/>
        <v>31.669</v>
      </c>
      <c r="Z43" s="18">
        <f t="shared" si="27"/>
        <v>1</v>
      </c>
      <c r="AA43" s="16">
        <f t="shared" si="28"/>
        <v>45.603</v>
      </c>
      <c r="AB43" s="18">
        <f t="shared" si="29"/>
        <v>1</v>
      </c>
    </row>
    <row r="44" spans="3:28" ht="11.25" customHeight="1">
      <c r="C44" s="1" t="s">
        <v>48</v>
      </c>
      <c r="D44" s="53" t="s">
        <v>99</v>
      </c>
      <c r="E44" s="29">
        <v>600</v>
      </c>
      <c r="F44" s="30">
        <v>50</v>
      </c>
      <c r="G44" s="57">
        <v>30000</v>
      </c>
      <c r="H44" s="23"/>
      <c r="I44" s="3">
        <f t="shared" si="30"/>
        <v>370</v>
      </c>
      <c r="J44" s="2">
        <f t="shared" si="31"/>
        <v>236</v>
      </c>
      <c r="K44" s="8">
        <f t="shared" si="32"/>
        <v>164</v>
      </c>
      <c r="L44" s="9"/>
      <c r="M44" s="5">
        <f t="shared" si="33"/>
        <v>740</v>
      </c>
      <c r="N44" s="4">
        <f t="shared" si="34"/>
        <v>473</v>
      </c>
      <c r="O44" s="4">
        <f t="shared" si="35"/>
        <v>328</v>
      </c>
      <c r="Q44" s="16">
        <f t="shared" si="18"/>
        <v>20.268</v>
      </c>
      <c r="R44" s="18">
        <f t="shared" si="19"/>
        <v>0.5</v>
      </c>
      <c r="S44" s="16">
        <f t="shared" si="20"/>
        <v>31.669</v>
      </c>
      <c r="T44" s="18">
        <f t="shared" si="21"/>
        <v>0.5</v>
      </c>
      <c r="U44" s="16">
        <f t="shared" si="22"/>
        <v>45.603</v>
      </c>
      <c r="V44" s="18">
        <f t="shared" si="23"/>
        <v>0.5</v>
      </c>
      <c r="W44" s="15">
        <f t="shared" si="24"/>
        <v>20.268</v>
      </c>
      <c r="X44" s="18">
        <f t="shared" si="25"/>
        <v>1</v>
      </c>
      <c r="Y44" s="16">
        <f t="shared" si="26"/>
        <v>31.669</v>
      </c>
      <c r="Z44" s="18">
        <f t="shared" si="27"/>
        <v>1</v>
      </c>
      <c r="AA44" s="16">
        <f t="shared" si="28"/>
        <v>45.603</v>
      </c>
      <c r="AB44" s="18">
        <f t="shared" si="29"/>
        <v>1</v>
      </c>
    </row>
    <row r="45" spans="3:28" ht="11.25" customHeight="1">
      <c r="C45" s="1" t="s">
        <v>49</v>
      </c>
      <c r="D45" s="52" t="s">
        <v>100</v>
      </c>
      <c r="E45" s="29">
        <v>100</v>
      </c>
      <c r="F45" s="31">
        <v>100</v>
      </c>
      <c r="G45" s="57">
        <v>10000</v>
      </c>
      <c r="H45" s="23"/>
      <c r="I45" s="3">
        <f t="shared" si="30"/>
        <v>123</v>
      </c>
      <c r="J45" s="2">
        <f t="shared" si="31"/>
        <v>78</v>
      </c>
      <c r="K45" s="8">
        <f t="shared" si="32"/>
        <v>54</v>
      </c>
      <c r="L45" s="9"/>
      <c r="M45" s="5">
        <f t="shared" si="33"/>
        <v>246</v>
      </c>
      <c r="N45" s="4">
        <f t="shared" si="34"/>
        <v>157</v>
      </c>
      <c r="O45" s="4">
        <f t="shared" si="35"/>
        <v>109</v>
      </c>
      <c r="Q45" s="16">
        <f t="shared" si="18"/>
        <v>20.268</v>
      </c>
      <c r="R45" s="18">
        <f t="shared" si="19"/>
        <v>0.5</v>
      </c>
      <c r="S45" s="16">
        <f t="shared" si="20"/>
        <v>31.669</v>
      </c>
      <c r="T45" s="18">
        <f t="shared" si="21"/>
        <v>0.5</v>
      </c>
      <c r="U45" s="16">
        <f t="shared" si="22"/>
        <v>45.603</v>
      </c>
      <c r="V45" s="18">
        <f t="shared" si="23"/>
        <v>0.5</v>
      </c>
      <c r="W45" s="15">
        <f t="shared" si="24"/>
        <v>20.268</v>
      </c>
      <c r="X45" s="18">
        <f t="shared" si="25"/>
        <v>1</v>
      </c>
      <c r="Y45" s="16">
        <f t="shared" si="26"/>
        <v>31.669</v>
      </c>
      <c r="Z45" s="18">
        <f t="shared" si="27"/>
        <v>1</v>
      </c>
      <c r="AA45" s="16">
        <f t="shared" si="28"/>
        <v>45.603</v>
      </c>
      <c r="AB45" s="18">
        <f t="shared" si="29"/>
        <v>1</v>
      </c>
    </row>
    <row r="46" spans="3:28" ht="11.25" customHeight="1">
      <c r="C46" s="1" t="s">
        <v>50</v>
      </c>
      <c r="D46" s="53" t="s">
        <v>101</v>
      </c>
      <c r="E46" s="29">
        <v>150</v>
      </c>
      <c r="F46" s="31">
        <v>100</v>
      </c>
      <c r="G46" s="57">
        <v>15000</v>
      </c>
      <c r="H46" s="23"/>
      <c r="I46" s="3">
        <f t="shared" si="30"/>
        <v>185</v>
      </c>
      <c r="J46" s="2">
        <f t="shared" si="31"/>
        <v>118</v>
      </c>
      <c r="K46" s="8">
        <f t="shared" si="32"/>
        <v>82</v>
      </c>
      <c r="L46" s="9"/>
      <c r="M46" s="5">
        <f t="shared" si="33"/>
        <v>370</v>
      </c>
      <c r="N46" s="4">
        <f t="shared" si="34"/>
        <v>236</v>
      </c>
      <c r="O46" s="4">
        <f t="shared" si="35"/>
        <v>164</v>
      </c>
      <c r="Q46" s="16">
        <f t="shared" si="18"/>
        <v>20.268</v>
      </c>
      <c r="R46" s="18">
        <f t="shared" si="19"/>
        <v>0.5</v>
      </c>
      <c r="S46" s="16">
        <f t="shared" si="20"/>
        <v>31.669</v>
      </c>
      <c r="T46" s="18">
        <f t="shared" si="21"/>
        <v>0.5</v>
      </c>
      <c r="U46" s="16">
        <f t="shared" si="22"/>
        <v>45.603</v>
      </c>
      <c r="V46" s="18">
        <f t="shared" si="23"/>
        <v>0.5</v>
      </c>
      <c r="W46" s="15">
        <f t="shared" si="24"/>
        <v>20.268</v>
      </c>
      <c r="X46" s="18">
        <f t="shared" si="25"/>
        <v>1</v>
      </c>
      <c r="Y46" s="16">
        <f t="shared" si="26"/>
        <v>31.669</v>
      </c>
      <c r="Z46" s="18">
        <f t="shared" si="27"/>
        <v>1</v>
      </c>
      <c r="AA46" s="16">
        <f t="shared" si="28"/>
        <v>45.603</v>
      </c>
      <c r="AB46" s="18">
        <f t="shared" si="29"/>
        <v>1</v>
      </c>
    </row>
    <row r="47" spans="3:28" ht="11.25" customHeight="1">
      <c r="C47" s="1" t="s">
        <v>51</v>
      </c>
      <c r="D47" s="53" t="s">
        <v>102</v>
      </c>
      <c r="E47" s="29">
        <v>200</v>
      </c>
      <c r="F47" s="31">
        <v>100</v>
      </c>
      <c r="G47" s="57">
        <v>20000</v>
      </c>
      <c r="H47" s="23"/>
      <c r="I47" s="3">
        <f t="shared" si="30"/>
        <v>246</v>
      </c>
      <c r="J47" s="2">
        <f t="shared" si="31"/>
        <v>157</v>
      </c>
      <c r="K47" s="8">
        <f t="shared" si="32"/>
        <v>109</v>
      </c>
      <c r="L47" s="9"/>
      <c r="M47" s="5">
        <f t="shared" si="33"/>
        <v>493</v>
      </c>
      <c r="N47" s="4">
        <f t="shared" si="34"/>
        <v>315</v>
      </c>
      <c r="O47" s="4">
        <f t="shared" si="35"/>
        <v>219</v>
      </c>
      <c r="Q47" s="16">
        <f t="shared" si="18"/>
        <v>20.268</v>
      </c>
      <c r="R47" s="18">
        <f t="shared" si="19"/>
        <v>0.5</v>
      </c>
      <c r="S47" s="16">
        <f t="shared" si="20"/>
        <v>31.669</v>
      </c>
      <c r="T47" s="18">
        <f t="shared" si="21"/>
        <v>0.5</v>
      </c>
      <c r="U47" s="16">
        <f t="shared" si="22"/>
        <v>45.603</v>
      </c>
      <c r="V47" s="18">
        <f t="shared" si="23"/>
        <v>0.5</v>
      </c>
      <c r="W47" s="15">
        <f t="shared" si="24"/>
        <v>20.268</v>
      </c>
      <c r="X47" s="18">
        <f t="shared" si="25"/>
        <v>1</v>
      </c>
      <c r="Y47" s="16">
        <f t="shared" si="26"/>
        <v>31.669</v>
      </c>
      <c r="Z47" s="18">
        <f t="shared" si="27"/>
        <v>1</v>
      </c>
      <c r="AA47" s="16">
        <f t="shared" si="28"/>
        <v>45.603</v>
      </c>
      <c r="AB47" s="18">
        <f t="shared" si="29"/>
        <v>1</v>
      </c>
    </row>
    <row r="48" spans="3:28" ht="11.25" customHeight="1">
      <c r="C48" s="1" t="s">
        <v>52</v>
      </c>
      <c r="D48" s="53" t="s">
        <v>103</v>
      </c>
      <c r="E48" s="29">
        <v>300</v>
      </c>
      <c r="F48" s="31">
        <v>100</v>
      </c>
      <c r="G48" s="57">
        <v>30000</v>
      </c>
      <c r="H48" s="23"/>
      <c r="I48" s="3">
        <f t="shared" si="30"/>
        <v>370</v>
      </c>
      <c r="J48" s="2">
        <f t="shared" si="31"/>
        <v>236</v>
      </c>
      <c r="K48" s="8">
        <f t="shared" si="32"/>
        <v>164</v>
      </c>
      <c r="L48" s="9"/>
      <c r="M48" s="5">
        <f t="shared" si="33"/>
        <v>740</v>
      </c>
      <c r="N48" s="4">
        <f t="shared" si="34"/>
        <v>473</v>
      </c>
      <c r="O48" s="4">
        <f t="shared" si="35"/>
        <v>328</v>
      </c>
      <c r="Q48" s="16">
        <f t="shared" si="18"/>
        <v>20.268</v>
      </c>
      <c r="R48" s="18">
        <f t="shared" si="19"/>
        <v>0.5</v>
      </c>
      <c r="S48" s="16">
        <f t="shared" si="20"/>
        <v>31.669</v>
      </c>
      <c r="T48" s="18">
        <f t="shared" si="21"/>
        <v>0.5</v>
      </c>
      <c r="U48" s="16">
        <f t="shared" si="22"/>
        <v>45.603</v>
      </c>
      <c r="V48" s="18">
        <f t="shared" si="23"/>
        <v>0.5</v>
      </c>
      <c r="W48" s="15">
        <f t="shared" si="24"/>
        <v>20.268</v>
      </c>
      <c r="X48" s="18">
        <f t="shared" si="25"/>
        <v>1</v>
      </c>
      <c r="Y48" s="16">
        <f t="shared" si="26"/>
        <v>31.669</v>
      </c>
      <c r="Z48" s="18">
        <f t="shared" si="27"/>
        <v>1</v>
      </c>
      <c r="AA48" s="16">
        <f t="shared" si="28"/>
        <v>45.603</v>
      </c>
      <c r="AB48" s="18">
        <f t="shared" si="29"/>
        <v>1</v>
      </c>
    </row>
    <row r="49" spans="3:28" ht="11.25" customHeight="1">
      <c r="C49" s="1" t="s">
        <v>53</v>
      </c>
      <c r="D49" s="53" t="s">
        <v>104</v>
      </c>
      <c r="E49" s="29">
        <v>400</v>
      </c>
      <c r="F49" s="31">
        <v>100</v>
      </c>
      <c r="G49" s="57">
        <v>40000</v>
      </c>
      <c r="H49" s="23"/>
      <c r="I49" s="3">
        <f t="shared" si="30"/>
        <v>493</v>
      </c>
      <c r="J49" s="2">
        <f t="shared" si="31"/>
        <v>315</v>
      </c>
      <c r="K49" s="8">
        <f t="shared" si="32"/>
        <v>219</v>
      </c>
      <c r="L49" s="9"/>
      <c r="M49" s="5">
        <f t="shared" si="33"/>
        <v>986</v>
      </c>
      <c r="N49" s="4">
        <f t="shared" si="34"/>
        <v>631</v>
      </c>
      <c r="O49" s="4">
        <f t="shared" si="35"/>
        <v>438</v>
      </c>
      <c r="Q49" s="16">
        <f t="shared" si="18"/>
        <v>20.268</v>
      </c>
      <c r="R49" s="18">
        <f t="shared" si="19"/>
        <v>0.5</v>
      </c>
      <c r="S49" s="16">
        <f t="shared" si="20"/>
        <v>31.669</v>
      </c>
      <c r="T49" s="18">
        <f t="shared" si="21"/>
        <v>0.5</v>
      </c>
      <c r="U49" s="16">
        <f t="shared" si="22"/>
        <v>45.603</v>
      </c>
      <c r="V49" s="18">
        <f t="shared" si="23"/>
        <v>0.5</v>
      </c>
      <c r="W49" s="15">
        <f t="shared" si="24"/>
        <v>20.268</v>
      </c>
      <c r="X49" s="18">
        <f t="shared" si="25"/>
        <v>1</v>
      </c>
      <c r="Y49" s="16">
        <f t="shared" si="26"/>
        <v>31.669</v>
      </c>
      <c r="Z49" s="18">
        <f t="shared" si="27"/>
        <v>1</v>
      </c>
      <c r="AA49" s="16">
        <f t="shared" si="28"/>
        <v>45.603</v>
      </c>
      <c r="AB49" s="18">
        <f t="shared" si="29"/>
        <v>1</v>
      </c>
    </row>
    <row r="50" spans="3:28" ht="11.25" customHeight="1">
      <c r="C50" s="1" t="s">
        <v>54</v>
      </c>
      <c r="D50" s="53" t="s">
        <v>105</v>
      </c>
      <c r="E50" s="29">
        <v>450</v>
      </c>
      <c r="F50" s="31">
        <v>100</v>
      </c>
      <c r="G50" s="57">
        <v>45000</v>
      </c>
      <c r="H50" s="23"/>
      <c r="I50" s="3">
        <f t="shared" si="30"/>
        <v>555</v>
      </c>
      <c r="J50" s="2">
        <f t="shared" si="31"/>
        <v>355</v>
      </c>
      <c r="K50" s="8">
        <f t="shared" si="32"/>
        <v>246</v>
      </c>
      <c r="L50" s="9"/>
      <c r="M50" s="5">
        <f t="shared" si="33"/>
        <v>1110</v>
      </c>
      <c r="N50" s="4">
        <f t="shared" si="34"/>
        <v>710</v>
      </c>
      <c r="O50" s="4">
        <f t="shared" si="35"/>
        <v>493</v>
      </c>
      <c r="Q50" s="16">
        <f t="shared" si="18"/>
        <v>20.268</v>
      </c>
      <c r="R50" s="18">
        <f t="shared" si="19"/>
        <v>0.5</v>
      </c>
      <c r="S50" s="16">
        <f t="shared" si="20"/>
        <v>31.669</v>
      </c>
      <c r="T50" s="18">
        <f t="shared" si="21"/>
        <v>0.5</v>
      </c>
      <c r="U50" s="16">
        <f t="shared" si="22"/>
        <v>45.603</v>
      </c>
      <c r="V50" s="18">
        <f t="shared" si="23"/>
        <v>0.5</v>
      </c>
      <c r="W50" s="15">
        <f t="shared" si="24"/>
        <v>20.268</v>
      </c>
      <c r="X50" s="18">
        <f t="shared" si="25"/>
        <v>1</v>
      </c>
      <c r="Y50" s="16">
        <f t="shared" si="26"/>
        <v>31.669</v>
      </c>
      <c r="Z50" s="18">
        <f t="shared" si="27"/>
        <v>1</v>
      </c>
      <c r="AA50" s="16">
        <f t="shared" si="28"/>
        <v>45.603</v>
      </c>
      <c r="AB50" s="18">
        <f t="shared" si="29"/>
        <v>1</v>
      </c>
    </row>
    <row r="51" spans="3:28" ht="11.25" customHeight="1">
      <c r="C51" s="1" t="s">
        <v>55</v>
      </c>
      <c r="D51" s="53" t="s">
        <v>106</v>
      </c>
      <c r="E51" s="29">
        <v>500</v>
      </c>
      <c r="F51" s="31">
        <v>100</v>
      </c>
      <c r="G51" s="57">
        <v>50000</v>
      </c>
      <c r="H51" s="23"/>
      <c r="I51" s="3">
        <f t="shared" si="30"/>
        <v>616</v>
      </c>
      <c r="J51" s="2">
        <f t="shared" si="31"/>
        <v>394</v>
      </c>
      <c r="K51" s="8">
        <f t="shared" si="32"/>
        <v>274</v>
      </c>
      <c r="L51" s="9"/>
      <c r="M51" s="5">
        <f t="shared" si="33"/>
        <v>1233</v>
      </c>
      <c r="N51" s="4">
        <f t="shared" si="34"/>
        <v>789</v>
      </c>
      <c r="O51" s="4">
        <f t="shared" si="35"/>
        <v>548</v>
      </c>
      <c r="Q51" s="16">
        <f t="shared" si="18"/>
        <v>20.268</v>
      </c>
      <c r="R51" s="18">
        <f t="shared" si="19"/>
        <v>0.5</v>
      </c>
      <c r="S51" s="16">
        <f t="shared" si="20"/>
        <v>31.669</v>
      </c>
      <c r="T51" s="18">
        <f t="shared" si="21"/>
        <v>0.5</v>
      </c>
      <c r="U51" s="16">
        <f t="shared" si="22"/>
        <v>45.603</v>
      </c>
      <c r="V51" s="18">
        <f t="shared" si="23"/>
        <v>0.5</v>
      </c>
      <c r="W51" s="15">
        <f t="shared" si="24"/>
        <v>20.268</v>
      </c>
      <c r="X51" s="18">
        <f t="shared" si="25"/>
        <v>1</v>
      </c>
      <c r="Y51" s="16">
        <f t="shared" si="26"/>
        <v>31.669</v>
      </c>
      <c r="Z51" s="18">
        <f t="shared" si="27"/>
        <v>1</v>
      </c>
      <c r="AA51" s="16">
        <f t="shared" si="28"/>
        <v>45.603</v>
      </c>
      <c r="AB51" s="18">
        <f t="shared" si="29"/>
        <v>1</v>
      </c>
    </row>
    <row r="52" spans="3:28" ht="11.25" customHeight="1">
      <c r="C52" s="1" t="s">
        <v>56</v>
      </c>
      <c r="D52" s="53" t="s">
        <v>107</v>
      </c>
      <c r="E52" s="29">
        <v>600</v>
      </c>
      <c r="F52" s="31">
        <v>100</v>
      </c>
      <c r="G52" s="57">
        <v>60000</v>
      </c>
      <c r="H52" s="23"/>
      <c r="I52" s="3">
        <f>ROUNDDOWN((((G52/Q52)*0.5)*R52),0)</f>
        <v>740</v>
      </c>
      <c r="J52" s="2">
        <f>ROUNDDOWN((((G52/S52)*0.5)*T52),0)</f>
        <v>473</v>
      </c>
      <c r="K52" s="8">
        <f>ROUNDDOWN((((G52/U52)*0.5)*V52),0)</f>
        <v>328</v>
      </c>
      <c r="L52" s="10"/>
      <c r="M52" s="5">
        <f>ROUNDDOWN((((G52/W52)*0.5)*X52),0)</f>
        <v>1480</v>
      </c>
      <c r="N52" s="4">
        <f>ROUNDDOWN((((G52/Y52)*0.5)*Z52),0)</f>
        <v>947</v>
      </c>
      <c r="O52" s="4">
        <f>ROUNDDOWN((((G52/AA52)*0.5)*AB52),0)</f>
        <v>657</v>
      </c>
      <c r="Q52" s="16">
        <f t="shared" si="18"/>
        <v>20.268</v>
      </c>
      <c r="R52" s="18">
        <f t="shared" si="19"/>
        <v>0.5</v>
      </c>
      <c r="S52" s="16">
        <f t="shared" si="20"/>
        <v>31.669</v>
      </c>
      <c r="T52" s="18">
        <f t="shared" si="21"/>
        <v>0.5</v>
      </c>
      <c r="U52" s="16">
        <f t="shared" si="22"/>
        <v>45.603</v>
      </c>
      <c r="V52" s="18">
        <f t="shared" si="23"/>
        <v>0.5</v>
      </c>
      <c r="W52" s="15">
        <f t="shared" si="24"/>
        <v>20.268</v>
      </c>
      <c r="X52" s="18">
        <f t="shared" si="25"/>
        <v>1</v>
      </c>
      <c r="Y52" s="16">
        <f t="shared" si="26"/>
        <v>31.669</v>
      </c>
      <c r="Z52" s="18">
        <f t="shared" si="27"/>
        <v>1</v>
      </c>
      <c r="AA52" s="16">
        <f t="shared" si="28"/>
        <v>45.603</v>
      </c>
      <c r="AB52" s="18">
        <f t="shared" si="29"/>
        <v>1</v>
      </c>
    </row>
    <row r="53" spans="3:28" ht="11.25" customHeight="1">
      <c r="C53" s="1" t="s">
        <v>64</v>
      </c>
      <c r="D53" s="53" t="s">
        <v>108</v>
      </c>
      <c r="E53" s="29">
        <v>700</v>
      </c>
      <c r="F53" s="31">
        <v>100</v>
      </c>
      <c r="G53" s="57">
        <v>70000</v>
      </c>
      <c r="H53" s="23"/>
      <c r="I53" s="3">
        <f>ROUNDDOWN((((G53/Q53)*0.5)*R53),0)</f>
        <v>863</v>
      </c>
      <c r="J53" s="2">
        <f>ROUNDDOWN((((G53/S53)*0.5)*T53),0)</f>
        <v>552</v>
      </c>
      <c r="K53" s="8">
        <f>ROUNDDOWN((((G53/U53)*0.5)*V53),0)</f>
        <v>383</v>
      </c>
      <c r="L53" s="10"/>
      <c r="M53" s="5">
        <f>ROUNDDOWN((((G53/W53)*0.5)*X53),0)</f>
        <v>1726</v>
      </c>
      <c r="N53" s="4">
        <f>ROUNDDOWN((((G53/Y53)*0.5)*Z53),0)</f>
        <v>1105</v>
      </c>
      <c r="O53" s="4">
        <f>ROUNDDOWN((((G53/AA53)*0.5)*AB53),0)</f>
        <v>767</v>
      </c>
      <c r="Q53" s="16">
        <f t="shared" si="18"/>
        <v>20.268</v>
      </c>
      <c r="R53" s="18">
        <f t="shared" si="19"/>
        <v>0.5</v>
      </c>
      <c r="S53" s="16">
        <f t="shared" si="20"/>
        <v>31.669</v>
      </c>
      <c r="T53" s="18">
        <f t="shared" si="21"/>
        <v>0.5</v>
      </c>
      <c r="U53" s="16">
        <f t="shared" si="22"/>
        <v>45.603</v>
      </c>
      <c r="V53" s="18">
        <f t="shared" si="23"/>
        <v>0.5</v>
      </c>
      <c r="W53" s="15">
        <f t="shared" si="24"/>
        <v>20.268</v>
      </c>
      <c r="X53" s="18">
        <f t="shared" si="25"/>
        <v>1</v>
      </c>
      <c r="Y53" s="16">
        <f t="shared" si="26"/>
        <v>31.669</v>
      </c>
      <c r="Z53" s="18">
        <f t="shared" si="27"/>
        <v>1</v>
      </c>
      <c r="AA53" s="16">
        <f t="shared" si="28"/>
        <v>45.603</v>
      </c>
      <c r="AB53" s="18">
        <f t="shared" si="29"/>
        <v>1</v>
      </c>
    </row>
    <row r="54" spans="3:28" ht="11.25" customHeight="1">
      <c r="C54" s="1" t="s">
        <v>65</v>
      </c>
      <c r="D54" s="53" t="s">
        <v>109</v>
      </c>
      <c r="E54" s="29">
        <v>800</v>
      </c>
      <c r="F54" s="31">
        <v>100</v>
      </c>
      <c r="G54" s="57">
        <v>80000</v>
      </c>
      <c r="H54" s="23"/>
      <c r="I54" s="3">
        <f>ROUNDDOWN((((G54/Q54)*0.5)*R54),0)</f>
        <v>986</v>
      </c>
      <c r="J54" s="2">
        <f>ROUNDDOWN((((G54/S54)*0.5)*T54),0)</f>
        <v>631</v>
      </c>
      <c r="K54" s="8">
        <f>ROUNDDOWN((((G54/U54)*0.5)*V54),0)</f>
        <v>438</v>
      </c>
      <c r="L54" s="10"/>
      <c r="M54" s="5">
        <f>ROUNDDOWN((((G54/W54)*0.5)*X54),0)</f>
        <v>1973</v>
      </c>
      <c r="N54" s="4">
        <f>ROUNDDOWN((((G54/Y54)*0.5)*Z54),0)</f>
        <v>1263</v>
      </c>
      <c r="O54" s="4">
        <f>ROUNDDOWN((((G54/AA54)*0.5)*AB54),0)</f>
        <v>877</v>
      </c>
      <c r="Q54" s="16">
        <f t="shared" si="18"/>
        <v>20.268</v>
      </c>
      <c r="R54" s="18">
        <f t="shared" si="19"/>
        <v>0.5</v>
      </c>
      <c r="S54" s="16">
        <f t="shared" si="20"/>
        <v>31.669</v>
      </c>
      <c r="T54" s="18">
        <f t="shared" si="21"/>
        <v>0.5</v>
      </c>
      <c r="U54" s="16">
        <f t="shared" si="22"/>
        <v>45.603</v>
      </c>
      <c r="V54" s="18">
        <f t="shared" si="23"/>
        <v>0.5</v>
      </c>
      <c r="W54" s="15">
        <f t="shared" si="24"/>
        <v>20.268</v>
      </c>
      <c r="X54" s="18">
        <f t="shared" si="25"/>
        <v>1</v>
      </c>
      <c r="Y54" s="16">
        <f t="shared" si="26"/>
        <v>31.669</v>
      </c>
      <c r="Z54" s="18">
        <f t="shared" si="27"/>
        <v>1</v>
      </c>
      <c r="AA54" s="16">
        <f t="shared" si="28"/>
        <v>45.603</v>
      </c>
      <c r="AB54" s="18">
        <f t="shared" si="29"/>
        <v>1</v>
      </c>
    </row>
    <row r="55" spans="3:28" ht="11.25" customHeight="1">
      <c r="C55" s="1" t="s">
        <v>66</v>
      </c>
      <c r="D55" s="53" t="s">
        <v>110</v>
      </c>
      <c r="E55" s="29">
        <v>900</v>
      </c>
      <c r="F55" s="31">
        <v>100</v>
      </c>
      <c r="G55" s="57">
        <v>90000</v>
      </c>
      <c r="H55" s="23"/>
      <c r="I55" s="3">
        <f t="shared" si="30"/>
        <v>1110</v>
      </c>
      <c r="J55" s="2">
        <f t="shared" si="31"/>
        <v>710</v>
      </c>
      <c r="K55" s="8">
        <f t="shared" si="32"/>
        <v>493</v>
      </c>
      <c r="L55" s="10"/>
      <c r="M55" s="5">
        <f t="shared" si="33"/>
        <v>2220</v>
      </c>
      <c r="N55" s="4">
        <f t="shared" si="34"/>
        <v>1420</v>
      </c>
      <c r="O55" s="4">
        <f t="shared" si="35"/>
        <v>986</v>
      </c>
      <c r="Q55" s="16">
        <f t="shared" si="18"/>
        <v>20.268</v>
      </c>
      <c r="R55" s="18">
        <f t="shared" si="19"/>
        <v>0.5</v>
      </c>
      <c r="S55" s="16">
        <f t="shared" si="20"/>
        <v>31.669</v>
      </c>
      <c r="T55" s="18">
        <f t="shared" si="21"/>
        <v>0.5</v>
      </c>
      <c r="U55" s="16">
        <f t="shared" si="22"/>
        <v>45.603</v>
      </c>
      <c r="V55" s="18">
        <f t="shared" si="23"/>
        <v>0.5</v>
      </c>
      <c r="W55" s="15">
        <f t="shared" si="24"/>
        <v>20.268</v>
      </c>
      <c r="X55" s="18">
        <f t="shared" si="25"/>
        <v>1</v>
      </c>
      <c r="Y55" s="16">
        <f t="shared" si="26"/>
        <v>31.669</v>
      </c>
      <c r="Z55" s="18">
        <f t="shared" si="27"/>
        <v>1</v>
      </c>
      <c r="AA55" s="16">
        <f t="shared" si="28"/>
        <v>45.603</v>
      </c>
      <c r="AB55" s="18">
        <f t="shared" si="29"/>
        <v>1</v>
      </c>
    </row>
    <row r="56" spans="3:28" ht="11.25" customHeight="1">
      <c r="C56" s="4" t="s">
        <v>67</v>
      </c>
      <c r="D56" s="53" t="s">
        <v>111</v>
      </c>
      <c r="E56" s="32">
        <v>150</v>
      </c>
      <c r="F56" s="30">
        <v>150</v>
      </c>
      <c r="G56" s="57">
        <v>22500</v>
      </c>
      <c r="H56" s="22"/>
      <c r="I56" s="3">
        <f>ROUNDDOWN((((G56/Q56)*0.5)*R56),0)</f>
        <v>277</v>
      </c>
      <c r="J56" s="2">
        <f>ROUNDDOWN((((G56/S56)*0.5)*T56),0)</f>
        <v>177</v>
      </c>
      <c r="K56" s="8">
        <f>ROUNDDOWN((((G56/U56)*0.5)*V56),0)</f>
        <v>123</v>
      </c>
      <c r="L56" s="9"/>
      <c r="M56" s="5">
        <f>ROUNDDOWN((((G56/W56)*0.5)*X56),0)</f>
        <v>555</v>
      </c>
      <c r="N56" s="4">
        <f>ROUNDDOWN((((G56/Y56)*0.5)*Z56),0)</f>
        <v>355</v>
      </c>
      <c r="O56" s="4">
        <f>ROUNDDOWN((((G56/AA56)*0.5)*AB56),0)</f>
        <v>246</v>
      </c>
      <c r="Q56" s="16">
        <f t="shared" si="18"/>
        <v>20.268</v>
      </c>
      <c r="R56" s="18">
        <f aca="true" t="shared" si="36" ref="R56:R65">MINA($R$7,100%)</f>
        <v>0.5</v>
      </c>
      <c r="S56" s="16">
        <f t="shared" si="20"/>
        <v>31.669</v>
      </c>
      <c r="T56" s="18">
        <f t="shared" si="21"/>
        <v>0.5</v>
      </c>
      <c r="U56" s="16">
        <f t="shared" si="22"/>
        <v>45.603</v>
      </c>
      <c r="V56" s="18">
        <f t="shared" si="23"/>
        <v>0.5</v>
      </c>
      <c r="W56" s="15">
        <f t="shared" si="24"/>
        <v>20.268</v>
      </c>
      <c r="X56" s="18">
        <f t="shared" si="25"/>
        <v>1</v>
      </c>
      <c r="Y56" s="16">
        <f t="shared" si="26"/>
        <v>31.669</v>
      </c>
      <c r="Z56" s="18">
        <f t="shared" si="27"/>
        <v>1</v>
      </c>
      <c r="AA56" s="16">
        <f t="shared" si="28"/>
        <v>45.603</v>
      </c>
      <c r="AB56" s="18">
        <f t="shared" si="29"/>
        <v>1</v>
      </c>
    </row>
    <row r="57" spans="3:28" ht="11.25" customHeight="1">
      <c r="C57" s="4" t="s">
        <v>57</v>
      </c>
      <c r="D57" s="53" t="s">
        <v>112</v>
      </c>
      <c r="E57" s="32">
        <v>200</v>
      </c>
      <c r="F57" s="30">
        <v>150</v>
      </c>
      <c r="G57" s="57">
        <v>30000</v>
      </c>
      <c r="H57" s="22"/>
      <c r="I57" s="3">
        <f t="shared" si="30"/>
        <v>370</v>
      </c>
      <c r="J57" s="2">
        <f t="shared" si="31"/>
        <v>236</v>
      </c>
      <c r="K57" s="8">
        <f t="shared" si="32"/>
        <v>164</v>
      </c>
      <c r="L57" s="9"/>
      <c r="M57" s="5">
        <f t="shared" si="33"/>
        <v>740</v>
      </c>
      <c r="N57" s="4">
        <f t="shared" si="34"/>
        <v>473</v>
      </c>
      <c r="O57" s="4">
        <f t="shared" si="35"/>
        <v>328</v>
      </c>
      <c r="Q57" s="16">
        <f t="shared" si="18"/>
        <v>20.268</v>
      </c>
      <c r="R57" s="18">
        <f t="shared" si="36"/>
        <v>0.5</v>
      </c>
      <c r="S57" s="16">
        <f t="shared" si="20"/>
        <v>31.669</v>
      </c>
      <c r="T57" s="18">
        <f t="shared" si="21"/>
        <v>0.5</v>
      </c>
      <c r="U57" s="16">
        <f t="shared" si="22"/>
        <v>45.603</v>
      </c>
      <c r="V57" s="18">
        <f t="shared" si="23"/>
        <v>0.5</v>
      </c>
      <c r="W57" s="15">
        <f t="shared" si="24"/>
        <v>20.268</v>
      </c>
      <c r="X57" s="18">
        <f t="shared" si="25"/>
        <v>1</v>
      </c>
      <c r="Y57" s="16">
        <f t="shared" si="26"/>
        <v>31.669</v>
      </c>
      <c r="Z57" s="18">
        <f t="shared" si="27"/>
        <v>1</v>
      </c>
      <c r="AA57" s="16">
        <f t="shared" si="28"/>
        <v>45.603</v>
      </c>
      <c r="AB57" s="18">
        <f t="shared" si="29"/>
        <v>1</v>
      </c>
    </row>
    <row r="58" spans="3:28" ht="11.25" customHeight="1">
      <c r="C58" s="1" t="s">
        <v>58</v>
      </c>
      <c r="D58" s="53" t="s">
        <v>113</v>
      </c>
      <c r="E58" s="29">
        <v>300</v>
      </c>
      <c r="F58" s="31">
        <v>150</v>
      </c>
      <c r="G58" s="57">
        <v>45000</v>
      </c>
      <c r="H58" s="23"/>
      <c r="I58" s="3">
        <f t="shared" si="30"/>
        <v>555</v>
      </c>
      <c r="J58" s="2">
        <f t="shared" si="31"/>
        <v>355</v>
      </c>
      <c r="K58" s="8">
        <f t="shared" si="32"/>
        <v>246</v>
      </c>
      <c r="L58" s="9"/>
      <c r="M58" s="5">
        <f t="shared" si="33"/>
        <v>1110</v>
      </c>
      <c r="N58" s="4">
        <f t="shared" si="34"/>
        <v>710</v>
      </c>
      <c r="O58" s="4">
        <f t="shared" si="35"/>
        <v>493</v>
      </c>
      <c r="Q58" s="16">
        <f t="shared" si="18"/>
        <v>20.268</v>
      </c>
      <c r="R58" s="18">
        <f t="shared" si="36"/>
        <v>0.5</v>
      </c>
      <c r="S58" s="16">
        <f t="shared" si="20"/>
        <v>31.669</v>
      </c>
      <c r="T58" s="18">
        <f t="shared" si="21"/>
        <v>0.5</v>
      </c>
      <c r="U58" s="16">
        <f t="shared" si="22"/>
        <v>45.603</v>
      </c>
      <c r="V58" s="18">
        <f t="shared" si="23"/>
        <v>0.5</v>
      </c>
      <c r="W58" s="15">
        <f t="shared" si="24"/>
        <v>20.268</v>
      </c>
      <c r="X58" s="18">
        <f t="shared" si="25"/>
        <v>1</v>
      </c>
      <c r="Y58" s="16">
        <f t="shared" si="26"/>
        <v>31.669</v>
      </c>
      <c r="Z58" s="18">
        <f t="shared" si="27"/>
        <v>1</v>
      </c>
      <c r="AA58" s="16">
        <f t="shared" si="28"/>
        <v>45.603</v>
      </c>
      <c r="AB58" s="18">
        <f t="shared" si="29"/>
        <v>1</v>
      </c>
    </row>
    <row r="59" spans="3:28" ht="11.25" customHeight="1">
      <c r="C59" s="1" t="s">
        <v>59</v>
      </c>
      <c r="D59" s="53" t="s">
        <v>114</v>
      </c>
      <c r="E59" s="29">
        <v>400</v>
      </c>
      <c r="F59" s="31">
        <v>150</v>
      </c>
      <c r="G59" s="57">
        <v>60000</v>
      </c>
      <c r="H59" s="23"/>
      <c r="I59" s="3">
        <f t="shared" si="30"/>
        <v>740</v>
      </c>
      <c r="J59" s="2">
        <f t="shared" si="31"/>
        <v>473</v>
      </c>
      <c r="K59" s="8">
        <f t="shared" si="32"/>
        <v>328</v>
      </c>
      <c r="L59" s="9"/>
      <c r="M59" s="5">
        <f t="shared" si="33"/>
        <v>1480</v>
      </c>
      <c r="N59" s="4">
        <f t="shared" si="34"/>
        <v>947</v>
      </c>
      <c r="O59" s="4">
        <f t="shared" si="35"/>
        <v>657</v>
      </c>
      <c r="Q59" s="16">
        <f t="shared" si="18"/>
        <v>20.268</v>
      </c>
      <c r="R59" s="18">
        <f t="shared" si="36"/>
        <v>0.5</v>
      </c>
      <c r="S59" s="16">
        <f t="shared" si="20"/>
        <v>31.669</v>
      </c>
      <c r="T59" s="18">
        <f t="shared" si="21"/>
        <v>0.5</v>
      </c>
      <c r="U59" s="16">
        <f t="shared" si="22"/>
        <v>45.603</v>
      </c>
      <c r="V59" s="18">
        <f t="shared" si="23"/>
        <v>0.5</v>
      </c>
      <c r="W59" s="15">
        <f t="shared" si="24"/>
        <v>20.268</v>
      </c>
      <c r="X59" s="18">
        <f t="shared" si="25"/>
        <v>1</v>
      </c>
      <c r="Y59" s="16">
        <f t="shared" si="26"/>
        <v>31.669</v>
      </c>
      <c r="Z59" s="18">
        <f t="shared" si="27"/>
        <v>1</v>
      </c>
      <c r="AA59" s="16">
        <f t="shared" si="28"/>
        <v>45.603</v>
      </c>
      <c r="AB59" s="18">
        <f t="shared" si="29"/>
        <v>1</v>
      </c>
    </row>
    <row r="60" spans="3:28" ht="11.25" customHeight="1">
      <c r="C60" s="1" t="s">
        <v>60</v>
      </c>
      <c r="D60" s="53" t="s">
        <v>115</v>
      </c>
      <c r="E60" s="29">
        <v>450</v>
      </c>
      <c r="F60" s="31">
        <v>150</v>
      </c>
      <c r="G60" s="57">
        <v>67500</v>
      </c>
      <c r="H60" s="23"/>
      <c r="I60" s="3">
        <f t="shared" si="30"/>
        <v>832</v>
      </c>
      <c r="J60" s="2">
        <f t="shared" si="31"/>
        <v>532</v>
      </c>
      <c r="K60" s="8">
        <f t="shared" si="32"/>
        <v>370</v>
      </c>
      <c r="L60" s="9"/>
      <c r="M60" s="5">
        <f t="shared" si="33"/>
        <v>1665</v>
      </c>
      <c r="N60" s="4">
        <f t="shared" si="34"/>
        <v>1065</v>
      </c>
      <c r="O60" s="4">
        <f t="shared" si="35"/>
        <v>740</v>
      </c>
      <c r="Q60" s="16">
        <f t="shared" si="18"/>
        <v>20.268</v>
      </c>
      <c r="R60" s="18">
        <f t="shared" si="36"/>
        <v>0.5</v>
      </c>
      <c r="S60" s="16">
        <f t="shared" si="20"/>
        <v>31.669</v>
      </c>
      <c r="T60" s="18">
        <f t="shared" si="21"/>
        <v>0.5</v>
      </c>
      <c r="U60" s="16">
        <f t="shared" si="22"/>
        <v>45.603</v>
      </c>
      <c r="V60" s="18">
        <f t="shared" si="23"/>
        <v>0.5</v>
      </c>
      <c r="W60" s="15">
        <f t="shared" si="24"/>
        <v>20.268</v>
      </c>
      <c r="X60" s="18">
        <f t="shared" si="25"/>
        <v>1</v>
      </c>
      <c r="Y60" s="16">
        <f t="shared" si="26"/>
        <v>31.669</v>
      </c>
      <c r="Z60" s="18">
        <f t="shared" si="27"/>
        <v>1</v>
      </c>
      <c r="AA60" s="16">
        <f t="shared" si="28"/>
        <v>45.603</v>
      </c>
      <c r="AB60" s="18">
        <f t="shared" si="29"/>
        <v>1</v>
      </c>
    </row>
    <row r="61" spans="3:28" ht="11.25" customHeight="1">
      <c r="C61" s="1" t="s">
        <v>61</v>
      </c>
      <c r="D61" s="53" t="s">
        <v>116</v>
      </c>
      <c r="E61" s="29">
        <v>500</v>
      </c>
      <c r="F61" s="31">
        <v>150</v>
      </c>
      <c r="G61" s="57">
        <v>75000</v>
      </c>
      <c r="H61" s="23"/>
      <c r="I61" s="3">
        <f t="shared" si="30"/>
        <v>925</v>
      </c>
      <c r="J61" s="2">
        <f t="shared" si="31"/>
        <v>592</v>
      </c>
      <c r="K61" s="8">
        <f t="shared" si="32"/>
        <v>411</v>
      </c>
      <c r="L61" s="9"/>
      <c r="M61" s="5">
        <f t="shared" si="33"/>
        <v>1850</v>
      </c>
      <c r="N61" s="4">
        <f t="shared" si="34"/>
        <v>1184</v>
      </c>
      <c r="O61" s="4">
        <f t="shared" si="35"/>
        <v>822</v>
      </c>
      <c r="Q61" s="16">
        <f t="shared" si="18"/>
        <v>20.268</v>
      </c>
      <c r="R61" s="18">
        <f t="shared" si="36"/>
        <v>0.5</v>
      </c>
      <c r="S61" s="16">
        <f t="shared" si="20"/>
        <v>31.669</v>
      </c>
      <c r="T61" s="18">
        <f t="shared" si="21"/>
        <v>0.5</v>
      </c>
      <c r="U61" s="16">
        <f t="shared" si="22"/>
        <v>45.603</v>
      </c>
      <c r="V61" s="18">
        <f t="shared" si="23"/>
        <v>0.5</v>
      </c>
      <c r="W61" s="15">
        <f t="shared" si="24"/>
        <v>20.268</v>
      </c>
      <c r="X61" s="18">
        <f t="shared" si="25"/>
        <v>1</v>
      </c>
      <c r="Y61" s="16">
        <f t="shared" si="26"/>
        <v>31.669</v>
      </c>
      <c r="Z61" s="18">
        <f t="shared" si="27"/>
        <v>1</v>
      </c>
      <c r="AA61" s="16">
        <f t="shared" si="28"/>
        <v>45.603</v>
      </c>
      <c r="AB61" s="18">
        <f t="shared" si="29"/>
        <v>1</v>
      </c>
    </row>
    <row r="62" spans="3:28" ht="11.25" customHeight="1">
      <c r="C62" s="1" t="s">
        <v>62</v>
      </c>
      <c r="D62" s="53" t="s">
        <v>117</v>
      </c>
      <c r="E62" s="29">
        <v>600</v>
      </c>
      <c r="F62" s="31">
        <v>150</v>
      </c>
      <c r="G62" s="57">
        <v>90000</v>
      </c>
      <c r="H62" s="23"/>
      <c r="I62" s="3">
        <f>ROUNDDOWN((((G62/Q62)*0.5)*R62),0)</f>
        <v>1110</v>
      </c>
      <c r="J62" s="2">
        <f>ROUNDDOWN((((G62/S62)*0.5)*T62),0)</f>
        <v>710</v>
      </c>
      <c r="K62" s="8">
        <f>ROUNDDOWN((((G62/U62)*0.5)*V62),0)</f>
        <v>493</v>
      </c>
      <c r="L62" s="10"/>
      <c r="M62" s="5">
        <f>ROUNDDOWN((((G62/W62)*0.5)*X62),0)</f>
        <v>2220</v>
      </c>
      <c r="N62" s="4">
        <f>ROUNDDOWN((((G62/Y62)*0.5)*Z62),0)</f>
        <v>1420</v>
      </c>
      <c r="O62" s="4">
        <f>ROUNDDOWN((((G62/AA62)*0.5)*AB62),0)</f>
        <v>986</v>
      </c>
      <c r="Q62" s="16">
        <f t="shared" si="18"/>
        <v>20.268</v>
      </c>
      <c r="R62" s="18">
        <f t="shared" si="36"/>
        <v>0.5</v>
      </c>
      <c r="S62" s="16">
        <f t="shared" si="20"/>
        <v>31.669</v>
      </c>
      <c r="T62" s="18">
        <f t="shared" si="21"/>
        <v>0.5</v>
      </c>
      <c r="U62" s="16">
        <f t="shared" si="22"/>
        <v>45.603</v>
      </c>
      <c r="V62" s="18">
        <f t="shared" si="23"/>
        <v>0.5</v>
      </c>
      <c r="W62" s="15">
        <f t="shared" si="24"/>
        <v>20.268</v>
      </c>
      <c r="X62" s="18">
        <f t="shared" si="25"/>
        <v>1</v>
      </c>
      <c r="Y62" s="16">
        <f t="shared" si="26"/>
        <v>31.669</v>
      </c>
      <c r="Z62" s="18">
        <f t="shared" si="27"/>
        <v>1</v>
      </c>
      <c r="AA62" s="16">
        <f t="shared" si="28"/>
        <v>45.603</v>
      </c>
      <c r="AB62" s="18">
        <f t="shared" si="29"/>
        <v>1</v>
      </c>
    </row>
    <row r="63" spans="3:28" ht="11.25" customHeight="1">
      <c r="C63" s="1" t="s">
        <v>68</v>
      </c>
      <c r="D63" s="53" t="s">
        <v>118</v>
      </c>
      <c r="E63" s="29">
        <v>700</v>
      </c>
      <c r="F63" s="31">
        <v>150</v>
      </c>
      <c r="G63" s="57">
        <v>105000</v>
      </c>
      <c r="H63" s="23"/>
      <c r="I63" s="3">
        <f>ROUNDDOWN((((G63/Q63)*0.5)*R63),0)</f>
        <v>1295</v>
      </c>
      <c r="J63" s="2">
        <f>ROUNDDOWN((((G63/S63)*0.5)*T63),0)</f>
        <v>828</v>
      </c>
      <c r="K63" s="8">
        <f>ROUNDDOWN((((G63/U63)*0.5)*V63),0)</f>
        <v>575</v>
      </c>
      <c r="L63" s="10"/>
      <c r="M63" s="5">
        <f>ROUNDDOWN((((G63/W63)*0.5)*X63),0)</f>
        <v>2590</v>
      </c>
      <c r="N63" s="4">
        <f>ROUNDDOWN((((G63/Y63)*0.5)*Z63),0)</f>
        <v>1657</v>
      </c>
      <c r="O63" s="4">
        <f>ROUNDDOWN((((G63/AA63)*0.5)*AB63),0)</f>
        <v>1151</v>
      </c>
      <c r="Q63" s="16">
        <f t="shared" si="18"/>
        <v>20.268</v>
      </c>
      <c r="R63" s="18">
        <f t="shared" si="36"/>
        <v>0.5</v>
      </c>
      <c r="S63" s="16">
        <f t="shared" si="20"/>
        <v>31.669</v>
      </c>
      <c r="T63" s="18">
        <f t="shared" si="21"/>
        <v>0.5</v>
      </c>
      <c r="U63" s="16">
        <f t="shared" si="22"/>
        <v>45.603</v>
      </c>
      <c r="V63" s="18">
        <f t="shared" si="23"/>
        <v>0.5</v>
      </c>
      <c r="W63" s="15">
        <f t="shared" si="24"/>
        <v>20.268</v>
      </c>
      <c r="X63" s="18">
        <f t="shared" si="25"/>
        <v>1</v>
      </c>
      <c r="Y63" s="16">
        <f t="shared" si="26"/>
        <v>31.669</v>
      </c>
      <c r="Z63" s="18">
        <f t="shared" si="27"/>
        <v>1</v>
      </c>
      <c r="AA63" s="16">
        <f t="shared" si="28"/>
        <v>45.603</v>
      </c>
      <c r="AB63" s="18">
        <f t="shared" si="29"/>
        <v>1</v>
      </c>
    </row>
    <row r="64" spans="3:28" ht="11.25" customHeight="1">
      <c r="C64" s="1" t="s">
        <v>69</v>
      </c>
      <c r="D64" s="53" t="s">
        <v>119</v>
      </c>
      <c r="E64" s="29">
        <v>800</v>
      </c>
      <c r="F64" s="31">
        <v>150</v>
      </c>
      <c r="G64" s="57">
        <v>120000</v>
      </c>
      <c r="H64" s="23"/>
      <c r="I64" s="3">
        <f>ROUNDDOWN((((G64/Q64)*0.5)*R64),0)</f>
        <v>1480</v>
      </c>
      <c r="J64" s="2">
        <f>ROUNDDOWN((((G64/S64)*0.5)*T64),0)</f>
        <v>947</v>
      </c>
      <c r="K64" s="8">
        <f>ROUNDDOWN((((G64/U64)*0.5)*V64),0)</f>
        <v>657</v>
      </c>
      <c r="L64" s="10"/>
      <c r="M64" s="5">
        <f>ROUNDDOWN((((G64/W64)*0.5)*X64),0)</f>
        <v>2960</v>
      </c>
      <c r="N64" s="4">
        <f>ROUNDDOWN((((G64/Y64)*0.5)*Z64),0)</f>
        <v>1894</v>
      </c>
      <c r="O64" s="4">
        <f>ROUNDDOWN((((G64/AA64)*0.5)*AB64),0)</f>
        <v>1315</v>
      </c>
      <c r="Q64" s="16">
        <f t="shared" si="18"/>
        <v>20.268</v>
      </c>
      <c r="R64" s="18">
        <f t="shared" si="36"/>
        <v>0.5</v>
      </c>
      <c r="S64" s="16">
        <f t="shared" si="20"/>
        <v>31.669</v>
      </c>
      <c r="T64" s="18">
        <f t="shared" si="21"/>
        <v>0.5</v>
      </c>
      <c r="U64" s="16">
        <f t="shared" si="22"/>
        <v>45.603</v>
      </c>
      <c r="V64" s="18">
        <f t="shared" si="23"/>
        <v>0.5</v>
      </c>
      <c r="W64" s="15">
        <f t="shared" si="24"/>
        <v>20.268</v>
      </c>
      <c r="X64" s="18">
        <f t="shared" si="25"/>
        <v>1</v>
      </c>
      <c r="Y64" s="16">
        <f t="shared" si="26"/>
        <v>31.669</v>
      </c>
      <c r="Z64" s="18">
        <f t="shared" si="27"/>
        <v>1</v>
      </c>
      <c r="AA64" s="16">
        <f t="shared" si="28"/>
        <v>45.603</v>
      </c>
      <c r="AB64" s="18">
        <f t="shared" si="29"/>
        <v>1</v>
      </c>
    </row>
    <row r="65" spans="3:28" ht="11.25" customHeight="1">
      <c r="C65" s="1" t="s">
        <v>70</v>
      </c>
      <c r="D65" s="53" t="s">
        <v>120</v>
      </c>
      <c r="E65" s="29">
        <v>900</v>
      </c>
      <c r="F65" s="31">
        <v>150</v>
      </c>
      <c r="G65" s="57">
        <v>135000</v>
      </c>
      <c r="H65" s="23"/>
      <c r="I65" s="3">
        <f t="shared" si="30"/>
        <v>1665</v>
      </c>
      <c r="J65" s="2">
        <f t="shared" si="31"/>
        <v>1065</v>
      </c>
      <c r="K65" s="8">
        <f t="shared" si="32"/>
        <v>740</v>
      </c>
      <c r="L65" s="10"/>
      <c r="M65" s="5">
        <f t="shared" si="33"/>
        <v>3330</v>
      </c>
      <c r="N65" s="4">
        <f t="shared" si="34"/>
        <v>2131</v>
      </c>
      <c r="O65" s="4">
        <f t="shared" si="35"/>
        <v>1480</v>
      </c>
      <c r="Q65" s="16">
        <f t="shared" si="18"/>
        <v>20.268</v>
      </c>
      <c r="R65" s="18">
        <f t="shared" si="36"/>
        <v>0.5</v>
      </c>
      <c r="S65" s="16">
        <f t="shared" si="20"/>
        <v>31.669</v>
      </c>
      <c r="T65" s="18">
        <f t="shared" si="21"/>
        <v>0.5</v>
      </c>
      <c r="U65" s="16">
        <f t="shared" si="22"/>
        <v>45.603</v>
      </c>
      <c r="V65" s="18">
        <f t="shared" si="23"/>
        <v>0.5</v>
      </c>
      <c r="W65" s="15">
        <f t="shared" si="24"/>
        <v>20.268</v>
      </c>
      <c r="X65" s="18">
        <f t="shared" si="25"/>
        <v>1</v>
      </c>
      <c r="Y65" s="16">
        <f t="shared" si="26"/>
        <v>31.669</v>
      </c>
      <c r="Z65" s="18">
        <f t="shared" si="27"/>
        <v>1</v>
      </c>
      <c r="AA65" s="16">
        <f t="shared" si="28"/>
        <v>45.603</v>
      </c>
      <c r="AB65" s="18">
        <f t="shared" si="29"/>
        <v>1</v>
      </c>
    </row>
    <row r="66" spans="3:23" ht="10.5" customHeight="1">
      <c r="C66" s="126" t="s">
        <v>123</v>
      </c>
      <c r="D66" s="127" t="s">
        <v>122</v>
      </c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9"/>
      <c r="W66" s="15"/>
    </row>
    <row r="67" spans="3:15" ht="10.5" customHeight="1">
      <c r="C67" s="126"/>
      <c r="D67" s="106" t="s">
        <v>124</v>
      </c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8"/>
    </row>
    <row r="68" spans="3:15" ht="10.5" customHeight="1">
      <c r="C68" s="126"/>
      <c r="D68" s="106" t="s">
        <v>126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8"/>
    </row>
    <row r="69" spans="3:15" ht="10.5" customHeight="1">
      <c r="C69" s="126"/>
      <c r="D69" s="106" t="s">
        <v>127</v>
      </c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8"/>
    </row>
    <row r="70" spans="3:15" ht="10.5" customHeight="1">
      <c r="C70" s="126"/>
      <c r="D70" s="135" t="s">
        <v>128</v>
      </c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7"/>
    </row>
    <row r="71" spans="3:15" ht="10.5" customHeight="1">
      <c r="C71" s="24" t="s">
        <v>129</v>
      </c>
      <c r="E71" s="49"/>
      <c r="F71" s="49"/>
      <c r="G71" s="58"/>
      <c r="H71" s="6"/>
      <c r="I71" s="6"/>
      <c r="J71" s="6"/>
      <c r="K71" s="6"/>
      <c r="L71" s="6"/>
      <c r="M71" s="6"/>
      <c r="N71" s="6"/>
      <c r="O71" s="6"/>
    </row>
    <row r="72" spans="3:15" ht="10.5" customHeight="1">
      <c r="C72" s="24" t="s">
        <v>130</v>
      </c>
      <c r="E72" s="49"/>
      <c r="F72" s="49"/>
      <c r="G72" s="58"/>
      <c r="H72" s="6"/>
      <c r="I72" s="6"/>
      <c r="J72" s="6"/>
      <c r="K72" s="6"/>
      <c r="L72" s="6"/>
      <c r="M72" s="6"/>
      <c r="N72" s="6"/>
      <c r="O72" s="6"/>
    </row>
    <row r="73" spans="3:15" ht="10.5" customHeight="1">
      <c r="C73" s="116" t="s">
        <v>131</v>
      </c>
      <c r="D73" s="117"/>
      <c r="E73" s="117"/>
      <c r="F73" s="117"/>
      <c r="G73" s="58"/>
      <c r="H73" s="6"/>
      <c r="I73" s="6"/>
      <c r="J73" s="6"/>
      <c r="K73" s="6"/>
      <c r="L73" s="6"/>
      <c r="M73" s="6"/>
      <c r="N73" s="6"/>
      <c r="O73" s="6"/>
    </row>
    <row r="74" spans="3:15" ht="12" customHeight="1">
      <c r="C74" s="118" t="s">
        <v>139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3:15" ht="12"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</row>
    <row r="76" spans="3:15" ht="12"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</sheetData>
  <sheetProtection/>
  <mergeCells count="23">
    <mergeCell ref="C1:O1"/>
    <mergeCell ref="C2:O3"/>
    <mergeCell ref="C4:C7"/>
    <mergeCell ref="D4:D7"/>
    <mergeCell ref="E4:G4"/>
    <mergeCell ref="I4:K4"/>
    <mergeCell ref="C73:F73"/>
    <mergeCell ref="C74:O76"/>
    <mergeCell ref="C34:O34"/>
    <mergeCell ref="C35:O35"/>
    <mergeCell ref="C66:C70"/>
    <mergeCell ref="D66:O66"/>
    <mergeCell ref="D70:O70"/>
    <mergeCell ref="D67:O67"/>
    <mergeCell ref="D68:O68"/>
    <mergeCell ref="D69:O69"/>
    <mergeCell ref="M4:O4"/>
    <mergeCell ref="E5:E7"/>
    <mergeCell ref="F5:F7"/>
    <mergeCell ref="C8:O8"/>
    <mergeCell ref="G5:G7"/>
    <mergeCell ref="C12:O12"/>
    <mergeCell ref="C29:O29"/>
  </mergeCells>
  <printOptions/>
  <pageMargins left="0.75" right="0.5" top="0.8" bottom="0.6" header="0.5" footer="0.4"/>
  <pageSetup horizontalDpi="1200" verticalDpi="1200" orientation="landscape" scale="90"/>
  <headerFooter alignWithMargins="0">
    <oddHeader>&amp;C&amp;8&amp;K000000Fill Ratio is the percentage of Usable Area filled by cables including the gaps between cables. Fill for double-sided (DS) cable managers is listed in two rows (Front/Rear).</oddHeader>
    <oddFooter xml:space="preserve">&amp;L&amp;8&amp;K000000
&amp;D&amp;C&amp;8&amp;K000000Chatsworth Products, Inc.
86 21 6880-0266 / techsupport@chatsworth.com / www.chatsworth.com.cn&amp;R&amp;8&amp;K000000
CPI-GlobalTrac-Cable Fill Table
Page &amp;P </oddFooter>
  </headerFooter>
  <rowBreaks count="1" manualBreakCount="1">
    <brk id="50" min="2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3"/>
  <sheetViews>
    <sheetView zoomScaleSheetLayoutView="100" workbookViewId="0" topLeftCell="A1">
      <selection activeCell="A1" sqref="A1"/>
    </sheetView>
  </sheetViews>
  <sheetFormatPr defaultColWidth="8.8515625" defaultRowHeight="12.75"/>
  <cols>
    <col min="1" max="1" width="2.7109375" style="0" customWidth="1"/>
    <col min="2" max="9" width="8.8515625" style="0" customWidth="1"/>
    <col min="10" max="10" width="13.421875" style="0" customWidth="1"/>
    <col min="11" max="11" width="17.8515625" style="0" customWidth="1"/>
  </cols>
  <sheetData>
    <row r="1" spans="2:3" ht="12">
      <c r="B1" s="7" t="s">
        <v>12</v>
      </c>
      <c r="C1" s="14"/>
    </row>
    <row r="2" spans="2:10" ht="12">
      <c r="B2" s="54" t="s">
        <v>37</v>
      </c>
      <c r="C2" s="25"/>
      <c r="D2" s="25"/>
      <c r="E2" s="25"/>
      <c r="F2" s="25"/>
      <c r="G2" s="25"/>
      <c r="H2" s="25"/>
      <c r="I2" s="25"/>
      <c r="J2" s="25"/>
    </row>
    <row r="3" spans="2:10" ht="12">
      <c r="B3" s="54" t="s">
        <v>31</v>
      </c>
      <c r="C3" s="25"/>
      <c r="D3" s="25"/>
      <c r="E3" s="25"/>
      <c r="F3" s="25"/>
      <c r="G3" s="25"/>
      <c r="H3" s="25"/>
      <c r="I3" s="25"/>
      <c r="J3" s="25"/>
    </row>
    <row r="4" spans="2:10" ht="12">
      <c r="B4" s="54" t="s">
        <v>32</v>
      </c>
      <c r="C4" s="25"/>
      <c r="D4" s="25"/>
      <c r="E4" s="25"/>
      <c r="F4" s="25"/>
      <c r="G4" s="25"/>
      <c r="H4" s="25"/>
      <c r="I4" s="25"/>
      <c r="J4" s="25"/>
    </row>
    <row r="6" ht="12">
      <c r="B6" s="7" t="s">
        <v>0</v>
      </c>
    </row>
    <row r="7" ht="12">
      <c r="B7" s="14" t="s">
        <v>77</v>
      </c>
    </row>
    <row r="8" ht="12">
      <c r="B8" s="14" t="s">
        <v>21</v>
      </c>
    </row>
    <row r="9" ht="12">
      <c r="B9" s="14"/>
    </row>
    <row r="10" ht="12">
      <c r="B10" s="14" t="s">
        <v>19</v>
      </c>
    </row>
    <row r="11" spans="2:3" ht="12">
      <c r="B11" s="14"/>
      <c r="C11" s="7" t="s">
        <v>17</v>
      </c>
    </row>
    <row r="12" spans="2:3" ht="12">
      <c r="B12" s="14"/>
      <c r="C12" s="21" t="s">
        <v>25</v>
      </c>
    </row>
    <row r="13" spans="2:3" ht="12">
      <c r="B13" s="14"/>
      <c r="C13" s="21"/>
    </row>
    <row r="14" ht="12">
      <c r="B14" s="14" t="s">
        <v>18</v>
      </c>
    </row>
    <row r="15" spans="2:12" ht="12">
      <c r="B15" s="14"/>
      <c r="C15" s="7" t="s">
        <v>20</v>
      </c>
      <c r="L15" s="7"/>
    </row>
    <row r="16" spans="2:12" ht="12">
      <c r="B16" s="14"/>
      <c r="C16" s="21" t="s">
        <v>26</v>
      </c>
      <c r="L16" s="14"/>
    </row>
    <row r="17" spans="2:12" ht="12">
      <c r="B17" s="14"/>
      <c r="C17" s="21"/>
      <c r="L17" s="14"/>
    </row>
    <row r="18" spans="3:12" ht="12">
      <c r="C18" s="19" t="s">
        <v>38</v>
      </c>
      <c r="L18" s="14"/>
    </row>
    <row r="19" spans="3:12" ht="12">
      <c r="C19" s="55" t="s">
        <v>10</v>
      </c>
      <c r="L19" s="14"/>
    </row>
    <row r="20" ht="12">
      <c r="C20" s="55" t="s">
        <v>79</v>
      </c>
    </row>
    <row r="21" ht="12">
      <c r="C21" s="55"/>
    </row>
    <row r="22" ht="12">
      <c r="C22" s="55" t="s">
        <v>78</v>
      </c>
    </row>
    <row r="23" spans="2:3" ht="12">
      <c r="B23" s="14"/>
      <c r="C23" s="55"/>
    </row>
    <row r="24" spans="2:4" ht="12">
      <c r="B24" s="14"/>
      <c r="C24" s="55"/>
      <c r="D24" t="s">
        <v>3</v>
      </c>
    </row>
    <row r="25" spans="2:4" ht="12">
      <c r="B25" s="14"/>
      <c r="C25" s="55"/>
      <c r="D25" s="14" t="s">
        <v>27</v>
      </c>
    </row>
    <row r="26" spans="2:3" ht="12">
      <c r="B26" s="14"/>
      <c r="C26" s="55"/>
    </row>
    <row r="27" spans="2:4" ht="12">
      <c r="B27" s="14"/>
      <c r="C27" s="55"/>
      <c r="D27" s="7" t="s">
        <v>4</v>
      </c>
    </row>
    <row r="28" spans="2:3" ht="12">
      <c r="B28" s="14"/>
      <c r="C28" s="55"/>
    </row>
    <row r="29" spans="2:3" ht="12">
      <c r="B29" s="14"/>
      <c r="C29" s="14" t="s">
        <v>29</v>
      </c>
    </row>
    <row r="30" spans="2:3" ht="12">
      <c r="B30" s="14"/>
      <c r="C30" t="s">
        <v>1</v>
      </c>
    </row>
    <row r="31" spans="2:3" ht="12">
      <c r="B31" s="14"/>
      <c r="C31" t="s">
        <v>15</v>
      </c>
    </row>
    <row r="32" spans="2:3" ht="12">
      <c r="B32" s="14"/>
      <c r="C32" t="s">
        <v>2</v>
      </c>
    </row>
    <row r="33" spans="2:4" ht="12">
      <c r="B33" s="14"/>
      <c r="D33" s="14" t="s">
        <v>34</v>
      </c>
    </row>
    <row r="34" spans="2:4" ht="12">
      <c r="B34" s="14"/>
      <c r="D34" s="14" t="s">
        <v>35</v>
      </c>
    </row>
    <row r="35" spans="2:4" ht="12">
      <c r="B35" s="14"/>
      <c r="D35" s="14" t="s">
        <v>36</v>
      </c>
    </row>
    <row r="36" ht="12">
      <c r="B36" s="14"/>
    </row>
    <row r="37" spans="2:4" ht="12">
      <c r="B37" s="14"/>
      <c r="D37" t="s">
        <v>5</v>
      </c>
    </row>
    <row r="38" spans="2:4" ht="12">
      <c r="B38" s="14"/>
      <c r="D38" t="s">
        <v>6</v>
      </c>
    </row>
    <row r="39" ht="12">
      <c r="B39" s="14"/>
    </row>
    <row r="40" spans="2:4" ht="12">
      <c r="B40" s="14"/>
      <c r="D40" s="7" t="s">
        <v>14</v>
      </c>
    </row>
    <row r="41" ht="12">
      <c r="B41" s="14"/>
    </row>
    <row r="42" ht="12">
      <c r="B42" s="14" t="s">
        <v>39</v>
      </c>
    </row>
    <row r="43" spans="2:3" ht="12">
      <c r="B43" s="14" t="s">
        <v>22</v>
      </c>
      <c r="C43" s="14"/>
    </row>
    <row r="44" spans="2:3" ht="12">
      <c r="B44" s="14"/>
      <c r="C44" s="14"/>
    </row>
    <row r="45" ht="12">
      <c r="B45" s="7" t="s">
        <v>40</v>
      </c>
    </row>
    <row r="46" ht="12">
      <c r="B46" s="14" t="s">
        <v>28</v>
      </c>
    </row>
    <row r="47" ht="12">
      <c r="B47" s="14" t="s">
        <v>30</v>
      </c>
    </row>
    <row r="48" ht="12">
      <c r="B48" s="14"/>
    </row>
    <row r="49" spans="2:3" ht="12">
      <c r="B49" s="13" t="s">
        <v>16</v>
      </c>
      <c r="C49" s="14"/>
    </row>
    <row r="50" spans="2:3" ht="12">
      <c r="B50" s="14" t="s">
        <v>71</v>
      </c>
      <c r="C50" s="14"/>
    </row>
    <row r="51" ht="12">
      <c r="B51" s="14"/>
    </row>
    <row r="52" s="14" customFormat="1" ht="12">
      <c r="C52" s="14" t="s">
        <v>72</v>
      </c>
    </row>
    <row r="53" s="14" customFormat="1" ht="12">
      <c r="C53" s="14" t="s">
        <v>33</v>
      </c>
    </row>
    <row r="54" s="14" customFormat="1" ht="12"/>
    <row r="55" s="14" customFormat="1" ht="12">
      <c r="C55" s="14" t="s">
        <v>23</v>
      </c>
    </row>
    <row r="56" s="14" customFormat="1" ht="12">
      <c r="C56" s="14" t="s">
        <v>73</v>
      </c>
    </row>
    <row r="57" s="14" customFormat="1" ht="12">
      <c r="C57" s="14" t="s">
        <v>74</v>
      </c>
    </row>
    <row r="58" s="14" customFormat="1" ht="12"/>
    <row r="59" s="14" customFormat="1" ht="12">
      <c r="C59" s="14" t="s">
        <v>24</v>
      </c>
    </row>
    <row r="60" s="14" customFormat="1" ht="12">
      <c r="C60" s="14" t="s">
        <v>76</v>
      </c>
    </row>
    <row r="61" s="14" customFormat="1" ht="12">
      <c r="C61" s="14" t="s">
        <v>75</v>
      </c>
    </row>
    <row r="62" ht="12">
      <c r="B62" s="14"/>
    </row>
    <row r="63" spans="2:3" ht="12">
      <c r="B63" s="14"/>
      <c r="C63" s="14"/>
    </row>
  </sheetData>
  <sheetProtection/>
  <printOptions/>
  <pageMargins left="0.75" right="0.75" top="1" bottom="1" header="0.5" footer="0.5"/>
  <pageSetup horizontalDpi="600" verticalDpi="600" orientation="portrait" scale="81"/>
  <headerFooter alignWithMargins="0">
    <oddFooter>&amp;L&amp;8Updated
01 July 2011&amp;C &amp;8Chatsworth Products, Inc.
800-834-4969 / techsupport@chatsworth.com / www.chatsworth.com&amp;R&amp;8CPI-Cable Fill Table
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Chatsworth Products,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Jeannie Carr</cp:lastModifiedBy>
  <cp:lastPrinted>2015-01-22T16:25:00Z</cp:lastPrinted>
  <dcterms:created xsi:type="dcterms:W3CDTF">2000-04-28T12:46:54Z</dcterms:created>
  <dcterms:modified xsi:type="dcterms:W3CDTF">2015-01-22T16:25:06Z</dcterms:modified>
  <cp:category/>
  <cp:version/>
  <cp:contentType/>
  <cp:contentStatus/>
</cp:coreProperties>
</file>